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algaryboardofeducation-my.sharepoint.com/personal/syperritt_cbe_ab_ca/Documents/Desktop/"/>
    </mc:Choice>
  </mc:AlternateContent>
  <xr:revisionPtr revIDLastSave="0" documentId="8_{C0115476-5671-4113-9F15-179D6B4999EC}" xr6:coauthVersionLast="47" xr6:coauthVersionMax="47" xr10:uidLastSave="{00000000-0000-0000-0000-000000000000}"/>
  <workbookProtection workbookAlgorithmName="SHA-512" workbookHashValue="xuMNqznqVNWwB7rdQ9f1A39uQFmeSrdfYtDnW+PlKIasQrRSkRQOSt92ObSuw3kVqOdolvUw39A/DoaHIc4ZTw==" workbookSaltValue="kAkH6Wcm/ja0rFMXCDPMsg==" workbookSpinCount="100000" lockStructure="1"/>
  <bookViews>
    <workbookView xWindow="28680" yWindow="-120" windowWidth="29040" windowHeight="15720" tabRatio="500" firstSheet="2" activeTab="2" xr2:uid="{00000000-000D-0000-FFFF-FFFF00000000}"/>
  </bookViews>
  <sheets>
    <sheet name="K-9 Traditional" sheetId="21" r:id="rId1"/>
    <sheet name="K-9 Unique Setting " sheetId="20" r:id="rId2"/>
    <sheet name="High School" sheetId="22" r:id="rId3"/>
    <sheet name="100% Online" sheetId="23" r:id="rId4"/>
    <sheet name="High School F2F+Online" sheetId="24" r:id="rId5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24" l="1"/>
  <c r="E40" i="22"/>
  <c r="E32" i="20"/>
  <c r="E31" i="21"/>
  <c r="B14" i="24"/>
  <c r="B11" i="22"/>
  <c r="B12" i="20"/>
  <c r="B11" i="21"/>
  <c r="E30" i="24"/>
  <c r="E31" i="24"/>
  <c r="F31" i="24" s="1"/>
  <c r="E32" i="24"/>
  <c r="F32" i="24" s="1"/>
  <c r="E33" i="24"/>
  <c r="F33" i="24" s="1"/>
  <c r="E29" i="24"/>
  <c r="F29" i="24" s="1"/>
  <c r="E21" i="24"/>
  <c r="F21" i="24" s="1"/>
  <c r="E22" i="24"/>
  <c r="F22" i="24" s="1"/>
  <c r="E23" i="24"/>
  <c r="F23" i="24" s="1"/>
  <c r="E24" i="24"/>
  <c r="F24" i="24" s="1"/>
  <c r="E20" i="24"/>
  <c r="E26" i="22"/>
  <c r="E27" i="22"/>
  <c r="F27" i="22" s="1"/>
  <c r="E28" i="22"/>
  <c r="E29" i="22"/>
  <c r="F29" i="22" s="1"/>
  <c r="E25" i="22"/>
  <c r="F25" i="22" s="1"/>
  <c r="E17" i="22"/>
  <c r="F17" i="22" s="1"/>
  <c r="E18" i="22"/>
  <c r="F18" i="22" s="1"/>
  <c r="E19" i="22"/>
  <c r="F19" i="22" s="1"/>
  <c r="E20" i="22"/>
  <c r="F20" i="22" s="1"/>
  <c r="E16" i="22"/>
  <c r="F16" i="22" s="1"/>
  <c r="H9" i="24"/>
  <c r="G9" i="24"/>
  <c r="F67" i="24"/>
  <c r="D47" i="24"/>
  <c r="B10" i="24"/>
  <c r="B6" i="24" s="1"/>
  <c r="F65" i="24"/>
  <c r="F10" i="24" s="1"/>
  <c r="E41" i="24"/>
  <c r="F30" i="24"/>
  <c r="F20" i="24"/>
  <c r="D14" i="23"/>
  <c r="F39" i="23"/>
  <c r="F37" i="23"/>
  <c r="F8" i="23" s="1"/>
  <c r="G8" i="23" s="1"/>
  <c r="F58" i="22"/>
  <c r="F56" i="22"/>
  <c r="F9" i="22" s="1"/>
  <c r="E37" i="22"/>
  <c r="F28" i="22"/>
  <c r="F26" i="22"/>
  <c r="F48" i="21"/>
  <c r="F46" i="21"/>
  <c r="F9" i="21" s="1"/>
  <c r="E28" i="21"/>
  <c r="D19" i="21"/>
  <c r="E19" i="21" s="1"/>
  <c r="D18" i="21"/>
  <c r="E18" i="21" s="1"/>
  <c r="D17" i="21"/>
  <c r="E17" i="21" s="1"/>
  <c r="D16" i="21"/>
  <c r="E16" i="21" s="1"/>
  <c r="D15" i="21"/>
  <c r="E15" i="21" s="1"/>
  <c r="F49" i="20"/>
  <c r="F47" i="20"/>
  <c r="F10" i="20" s="1"/>
  <c r="E29" i="20"/>
  <c r="D20" i="20"/>
  <c r="E20" i="20" s="1"/>
  <c r="D19" i="20"/>
  <c r="E19" i="20" s="1"/>
  <c r="D18" i="20"/>
  <c r="E18" i="20" s="1"/>
  <c r="D17" i="20"/>
  <c r="E17" i="20" s="1"/>
  <c r="D16" i="20"/>
  <c r="E16" i="20" s="1"/>
  <c r="F34" i="24" l="1"/>
  <c r="F30" i="22"/>
  <c r="F25" i="24"/>
  <c r="F21" i="22"/>
  <c r="E38" i="22" s="1"/>
  <c r="F8" i="22" s="1"/>
  <c r="G8" i="22" s="1"/>
  <c r="E20" i="21"/>
  <c r="E29" i="21" s="1"/>
  <c r="F8" i="21" s="1"/>
  <c r="F10" i="21" s="1"/>
  <c r="G10" i="21" s="1"/>
  <c r="E21" i="20"/>
  <c r="E30" i="20" s="1"/>
  <c r="F9" i="20" s="1"/>
  <c r="E42" i="24" l="1"/>
  <c r="F8" i="24" s="1"/>
  <c r="H8" i="24" s="1"/>
  <c r="G8" i="21"/>
  <c r="F10" i="22"/>
  <c r="G10" i="22" s="1"/>
  <c r="F11" i="20"/>
  <c r="G11" i="20" s="1"/>
  <c r="G9" i="20"/>
  <c r="F11" i="24" l="1"/>
  <c r="H11" i="24" s="1"/>
</calcChain>
</file>

<file path=xl/sharedStrings.xml><?xml version="1.0" encoding="utf-8"?>
<sst xmlns="http://schemas.openxmlformats.org/spreadsheetml/2006/main" count="292" uniqueCount="81">
  <si>
    <t>Assignable Time Calculator (K-9 Teacher on Traditional Calendar)</t>
  </si>
  <si>
    <r>
      <rPr>
        <b/>
        <sz val="11"/>
        <color theme="1"/>
        <rFont val="Arial"/>
        <family val="2"/>
      </rPr>
      <t>Instructions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Enter assignment information into the green cells. Contact Local 38 (403-262-6616 or info@ata38.ab.ca) for questions, support, or customized calculators.</t>
    </r>
  </si>
  <si>
    <t>Teacher Information and Time Calculation Summary</t>
  </si>
  <si>
    <t>Teacher Name</t>
  </si>
  <si>
    <t>Time (hrs)</t>
  </si>
  <si>
    <t>Teacher FTE</t>
  </si>
  <si>
    <r>
      <t xml:space="preserve">Total </t>
    </r>
    <r>
      <rPr>
        <b/>
        <sz val="11"/>
        <color theme="1"/>
        <rFont val="Arial"/>
        <family val="2"/>
      </rPr>
      <t>Instructional</t>
    </r>
    <r>
      <rPr>
        <sz val="11"/>
        <color theme="1"/>
        <rFont val="Arial"/>
        <family val="2"/>
      </rPr>
      <t xml:space="preserve"> Time</t>
    </r>
  </si>
  <si>
    <t>School Name</t>
  </si>
  <si>
    <t>Total Assigned Non-Instructional Duties</t>
  </si>
  <si>
    <t>Typical Annual Assigned Time (in hours) for 1.0 FTE Teacher at This School:</t>
  </si>
  <si>
    <r>
      <t xml:space="preserve">Total </t>
    </r>
    <r>
      <rPr>
        <b/>
        <sz val="11"/>
        <color theme="1"/>
        <rFont val="Arial"/>
        <family val="2"/>
      </rPr>
      <t>Assigned</t>
    </r>
    <r>
      <rPr>
        <sz val="11"/>
        <color theme="1"/>
        <rFont val="Arial"/>
        <family val="2"/>
      </rPr>
      <t xml:space="preserve"> Time</t>
    </r>
  </si>
  <si>
    <t>Instructional Time</t>
  </si>
  <si>
    <t>Day</t>
  </si>
  <si>
    <t># Instructional Days</t>
  </si>
  <si>
    <t>Time (min / day)</t>
  </si>
  <si>
    <t>Time (min / year)</t>
  </si>
  <si>
    <t>Time (hrs / year)</t>
  </si>
  <si>
    <r>
      <rPr>
        <b/>
        <sz val="11"/>
        <color theme="1"/>
        <rFont val="Arial"/>
        <family val="2"/>
      </rPr>
      <t xml:space="preserve">Instructional Time </t>
    </r>
    <r>
      <rPr>
        <sz val="11"/>
        <color theme="1"/>
        <rFont val="Arial"/>
        <family val="2"/>
      </rPr>
      <t>is time during which the teacher is assigned to be delivering or evaluating outcomes from an approved Program of Study.</t>
    </r>
  </si>
  <si>
    <t>Monday</t>
  </si>
  <si>
    <t>Tuesday</t>
  </si>
  <si>
    <t>Wednesday</t>
  </si>
  <si>
    <r>
      <t xml:space="preserve">Note that time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adjusted when a teacher engages in employer-approved leaves - e.g., instructional time is still counted on a sick day or personal day the same as it is on a regular work day.</t>
    </r>
  </si>
  <si>
    <t>Thursday</t>
  </si>
  <si>
    <t>Friday</t>
  </si>
  <si>
    <t>Subtotal:</t>
  </si>
  <si>
    <t>Other Instructional Duties</t>
  </si>
  <si>
    <t>Description</t>
  </si>
  <si>
    <r>
      <t xml:space="preserve">This calculator is intended to be a reference tool to </t>
    </r>
    <r>
      <rPr>
        <i/>
        <sz val="11"/>
        <color theme="1"/>
        <rFont val="Arial"/>
        <family val="2"/>
      </rPr>
      <t>estimate</t>
    </r>
    <r>
      <rPr>
        <sz val="11"/>
        <color theme="1"/>
        <rFont val="Arial"/>
        <family val="2"/>
      </rPr>
      <t xml:space="preserve"> whether a teacher's assignment complies with clause 8.1 of the ATA/CBE collective agreement. Detailed calculators that allow activity tracking on a daily basis to achieve an exact time calculation are available at the link below. Also refer to the collective agreement for full details on assignable/instructional time limits.</t>
    </r>
  </si>
  <si>
    <t>Internal Coverage (e.g., covering a colleague's class when there is no substitute)</t>
  </si>
  <si>
    <t>Mandatory Tutorial Time</t>
  </si>
  <si>
    <t>Exam Invigilation (e.g., supervision of final exams or diploma exams or PATs)</t>
  </si>
  <si>
    <t>TOTAL ANNUAL INSTRUCTIONAL TIME:</t>
  </si>
  <si>
    <t>ATA Detailed Assignable Time Calculators</t>
  </si>
  <si>
    <t>Collective Agreement</t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</si>
  <si>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instructional time at this FTE:</t>
    </r>
  </si>
  <si>
    <t xml:space="preserve"> </t>
  </si>
  <si>
    <t>Assigned Non-Instructional Duties</t>
  </si>
  <si>
    <r>
      <t xml:space="preserve">Assignable Time </t>
    </r>
    <r>
      <rPr>
        <sz val="11"/>
        <color theme="1"/>
        <rFont val="Arial"/>
        <family val="2"/>
      </rPr>
      <t>is defined as the amount of time that Boards assign teachers and within which they require teachers to fulfill various professional duties and responsibilities including but not limited to:
- operational days (including teachers' convention)
- instruction
- supervision, including before and after classes, transition time between classes, recesses and lunch breaks
- parent teacher interviews and meetings
- School Division and school directed professional development, time assigned to teacher for professional development, and travel
- staff meetings
- time assigned before and at the end of the school day
- other activities that are specified by the School Division to occur at a particular time and place within a reasonable work day.</t>
    </r>
  </si>
  <si>
    <t>Hours Required to Attend on Non-Instruction Days (e.g., PD/ORG Days; excluding break times)</t>
  </si>
  <si>
    <t xml:space="preserve">Board- and School-Directed Training/In-servicing (not included in assigned non-instruction day total) </t>
  </si>
  <si>
    <t>Mandatory Meetings (including staff meetings)</t>
  </si>
  <si>
    <t>Mandatory School Committee Meetings/Work</t>
  </si>
  <si>
    <t>Supervision (including: before/after classes; recess supervision; nutrition breaks and lunch breaks)</t>
  </si>
  <si>
    <t>Transition Time Between Classes</t>
  </si>
  <si>
    <t>Teachers' Convention (count 6 hours per full day)</t>
  </si>
  <si>
    <t>School Events (e.g., Parent/Student/Teacher Conferences; Meet the Teacher night; Open Houses)</t>
  </si>
  <si>
    <t>Time Assigned Before and After the School Day (only if specifically required by school administration)</t>
  </si>
  <si>
    <t>Other Assigned Duties</t>
  </si>
  <si>
    <t>TOTAL ANNUAL ASSIGNED NON-INSTRUCTIONAL TIME:</t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</si>
  <si>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assignable time based on this FTE </t>
    </r>
    <r>
      <rPr>
        <i/>
        <sz val="11"/>
        <color theme="1"/>
        <rFont val="Arial"/>
        <family val="2"/>
      </rPr>
      <t>at this school</t>
    </r>
    <r>
      <rPr>
        <sz val="11"/>
        <color theme="1"/>
        <rFont val="Arial"/>
        <family val="2"/>
      </rPr>
      <t xml:space="preserve">: </t>
    </r>
  </si>
  <si>
    <t>Assignable Time Calculator (K-9 Teacher on Modified Calendar)</t>
  </si>
  <si>
    <r>
      <t xml:space="preserve">Schools on Modified Calendar in 2023/24: </t>
    </r>
    <r>
      <rPr>
        <sz val="10"/>
        <color theme="1"/>
        <rFont val="Arial"/>
        <family val="2"/>
      </rPr>
      <t>Children's Village; Emily Follensbee; William Roper Hull</t>
    </r>
  </si>
  <si>
    <t>Assignable Time Calculator (High School Teacher)</t>
  </si>
  <si>
    <t>Semester 1</t>
  </si>
  <si>
    <t>Exam Days (NID)</t>
  </si>
  <si>
    <t>Semester 2</t>
  </si>
  <si>
    <t>* Two exam days per semester have been removed from instructional calculation due to final exams - day count may need adjustment due to differing exam schedules.</t>
  </si>
  <si>
    <t>* Remove 1 flex day from appropriate semester.</t>
  </si>
  <si>
    <r>
      <rPr>
        <b/>
        <sz val="11"/>
        <color theme="1"/>
        <rFont val="Arial"/>
        <family val="2"/>
      </rPr>
      <t>Assignable Time</t>
    </r>
    <r>
      <rPr>
        <sz val="11"/>
        <color theme="1"/>
        <rFont val="Arial"/>
        <family val="2"/>
      </rPr>
      <t xml:space="preserve"> is defined as the amount of time that Boards assign teachers and within which they require teachers to fulfill various professional duties and responsibilities including but not limited to:
- operational days (including teachers' convention)
- instruction
- supervision, including before and after classes, transition time between classes, recesses and lunch breaks
- parent teacher interviews and meetings
- School Division and school directed professional development, time assigned to teacher for professional development, and travel
- staff meetings
- time assigned before and at the end of the school day
- other activities that are specified by the School Division to occur at a particular time and place within a reasonable work day.</t>
    </r>
  </si>
  <si>
    <t>Hours Required to Attend on Days During Exam Weeks (exclude break times &amp; time supervising exams)</t>
  </si>
  <si>
    <t>Assignable Time Calculator (ONLINE Grades 7-12)</t>
  </si>
  <si>
    <t>Number of Weeks on Contract</t>
  </si>
  <si>
    <t>Instructional Limit</t>
  </si>
  <si>
    <t>Total number of active students enrolled in online class(es):</t>
  </si>
  <si>
    <r>
      <t xml:space="preserve">One (1) Full Time Equivalent (FTE) assignment for </t>
    </r>
    <r>
      <rPr>
        <b/>
        <sz val="11"/>
        <color theme="1"/>
        <rFont val="Arial"/>
        <family val="2"/>
      </rPr>
      <t>instructional time</t>
    </r>
    <r>
      <rPr>
        <sz val="11"/>
        <color theme="1"/>
        <rFont val="Arial"/>
        <family val="2"/>
      </rPr>
      <t xml:space="preserve"> for teachers who provide instruction in an online environment shall be up to 117 active students.</t>
    </r>
  </si>
  <si>
    <r>
      <t xml:space="preserve">This calculator is intended to be a reference tool to </t>
    </r>
    <r>
      <rPr>
        <i/>
        <sz val="11"/>
        <color theme="1"/>
        <rFont val="Arial"/>
        <family val="2"/>
      </rPr>
      <t>estimate</t>
    </r>
    <r>
      <rPr>
        <sz val="11"/>
        <color theme="1"/>
        <rFont val="Arial"/>
        <family val="2"/>
      </rPr>
      <t xml:space="preserve"> whether a teacher's assignment complies with clause 8.1 and Letter of Understanding #11 of the ATA/CBE collective agreement. Detailed calculators that allow activity tracking on a daily basis to achieve an exact time calculation are available at the link below. Also refer to the collective agreement for full details on assignable/instructional time limits.</t>
    </r>
  </si>
  <si>
    <t>Hours Required to Attend on Days During Exam Weeks (exclude break times)</t>
  </si>
  <si>
    <t>Supervision (including: testing centre; before/after classes; recess supervision; nutrition breaks and lunch breaks)</t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</si>
  <si>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assignable time based on this FTE &amp; number of weeks on contract: </t>
    </r>
  </si>
  <si>
    <t>Assignable Time Calculator (High School Blended F2F &amp; Online Teacher)</t>
  </si>
  <si>
    <t>Students</t>
  </si>
  <si>
    <t>Teacher FTE (Face-to-Face)</t>
  </si>
  <si>
    <r>
      <t xml:space="preserve">Total </t>
    </r>
    <r>
      <rPr>
        <b/>
        <sz val="11"/>
        <color theme="1"/>
        <rFont val="Arial"/>
        <family val="2"/>
      </rPr>
      <t>Instructional</t>
    </r>
    <r>
      <rPr>
        <sz val="11"/>
        <color theme="1"/>
        <rFont val="Arial"/>
        <family val="2"/>
      </rPr>
      <t xml:space="preserve"> Time (F2F Component)</t>
    </r>
  </si>
  <si>
    <t>Teacher FTE (ONLINE)</t>
  </si>
  <si>
    <t>Total Online Students</t>
  </si>
  <si>
    <t>Total FTE</t>
  </si>
  <si>
    <t xml:space="preserve"> * Full school year is 40 weeks</t>
  </si>
  <si>
    <t>Face-to-Face Component</t>
  </si>
  <si>
    <r>
      <t xml:space="preserve">This calculator is intended to be a reference tool to </t>
    </r>
    <r>
      <rPr>
        <i/>
        <sz val="11"/>
        <color theme="1"/>
        <rFont val="Arial"/>
        <family val="2"/>
      </rPr>
      <t>estimate</t>
    </r>
    <r>
      <rPr>
        <sz val="11"/>
        <color theme="1"/>
        <rFont val="Arial"/>
        <family val="2"/>
      </rPr>
      <t xml:space="preserve"> whether a teacher's assignment complies with clause 8.1 and Leter of Understanding #11 of the ATA/CBE collective agreement. Detailed calculators that allow activity tracking on a daily basis to achieve an exact time calculation are available at the link below. Also refer to the collective agreement for full details on assignable/instructional time limits.</t>
    </r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</si>
  <si>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face-to-face instructional time at this FTE:</t>
    </r>
  </si>
  <si>
    <t>Online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</si>
</sst>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830065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rgb="FF830065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3006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D03E"/>
        <bgColor indexed="64"/>
      </patternFill>
    </fill>
    <fill>
      <patternFill patternType="solid">
        <fgColor rgb="FF009C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45" applyFill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left" vertical="top" wrapText="1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6" fillId="8" borderId="1" xfId="0" applyFont="1" applyFill="1" applyBorder="1"/>
    <xf numFmtId="0" fontId="5" fillId="3" borderId="1" xfId="0" applyFont="1" applyFill="1" applyBorder="1" applyAlignment="1" applyProtection="1">
      <alignment horizontal="left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7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4" borderId="0" xfId="45" applyFill="1" applyAlignment="1">
      <alignment horizontal="center" vertical="top" wrapText="1"/>
    </xf>
    <xf numFmtId="0" fontId="7" fillId="2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46">
    <cellStyle name="Followed Hyperlink" xfId="42" builtinId="9" hidden="1"/>
    <cellStyle name="Followed Hyperlink" xfId="38" builtinId="9" hidden="1"/>
    <cellStyle name="Followed Hyperlink" xfId="40" builtinId="9" hidden="1"/>
    <cellStyle name="Followed Hyperlink" xfId="24" builtinId="9" hidden="1"/>
    <cellStyle name="Followed Hyperlink" xfId="28" builtinId="9" hidden="1"/>
    <cellStyle name="Followed Hyperlink" xfId="32" builtinId="9" hidden="1"/>
    <cellStyle name="Followed Hyperlink" xfId="44" builtinId="9" hidden="1"/>
    <cellStyle name="Followed Hyperlink" xfId="34" builtinId="9" hidden="1"/>
    <cellStyle name="Followed Hyperlink" xfId="30" builtinId="9" hidden="1"/>
    <cellStyle name="Followed Hyperlink" xfId="36" builtinId="9" hidden="1"/>
    <cellStyle name="Followed Hyperlink" xfId="26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22" builtinId="9" hidden="1"/>
    <cellStyle name="Followed Hyperlink" xfId="12" builtinId="9" hidden="1"/>
    <cellStyle name="Followed Hyperlink" xfId="18" builtinId="9" hidden="1"/>
    <cellStyle name="Followed Hyperlink" xfId="14" builtinId="9" hidden="1"/>
    <cellStyle name="Followed Hyperlink" xfId="2" builtinId="9" hidden="1"/>
    <cellStyle name="Followed Hyperlink" xfId="20" builtinId="9" hidden="1"/>
    <cellStyle name="Followed Hyperlink" xfId="16" builtinId="9" hidden="1"/>
    <cellStyle name="Hyperlink" xfId="11" builtinId="8" hidden="1"/>
    <cellStyle name="Hyperlink" xfId="17" builtinId="8" hidden="1"/>
    <cellStyle name="Hyperlink" xfId="37" builtinId="8" hidden="1"/>
    <cellStyle name="Hyperlink" xfId="21" builtinId="8" hidden="1"/>
    <cellStyle name="Hyperlink" xfId="33" builtinId="8" hidden="1"/>
    <cellStyle name="Hyperlink" xfId="1" builtinId="8" hidden="1"/>
    <cellStyle name="Hyperlink" xfId="29" builtinId="8" hidden="1"/>
    <cellStyle name="Hyperlink" xfId="7" builtinId="8" hidden="1"/>
    <cellStyle name="Hyperlink" xfId="3" builtinId="8" hidden="1"/>
    <cellStyle name="Hyperlink" xfId="35" builtinId="8" hidden="1"/>
    <cellStyle name="Hyperlink" xfId="23" builtinId="8" hidden="1"/>
    <cellStyle name="Hyperlink" xfId="13" builtinId="8" hidden="1"/>
    <cellStyle name="Hyperlink" xfId="41" builtinId="8" hidden="1"/>
    <cellStyle name="Hyperlink" xfId="9" builtinId="8" hidden="1"/>
    <cellStyle name="Hyperlink" xfId="19" builtinId="8" hidden="1"/>
    <cellStyle name="Hyperlink" xfId="43" builtinId="8" hidden="1"/>
    <cellStyle name="Hyperlink" xfId="15" builtinId="8" hidden="1"/>
    <cellStyle name="Hyperlink" xfId="39" builtinId="8" hidden="1"/>
    <cellStyle name="Hyperlink" xfId="5" builtinId="8" hidden="1"/>
    <cellStyle name="Hyperlink" xfId="27" builtinId="8" hidden="1"/>
    <cellStyle name="Hyperlink" xfId="25" builtinId="8" hidden="1"/>
    <cellStyle name="Hyperlink" xfId="31" builtinId="8" hidden="1"/>
    <cellStyle name="Hyperlink" xfId="45" builtinId="8"/>
    <cellStyle name="Normal" xfId="0" builtinId="0"/>
  </cellStyles>
  <dxfs count="0"/>
  <tableStyles count="0" defaultTableStyle="TableStyleMedium9" defaultPivotStyle="PivotStyleMedium4"/>
  <colors>
    <mruColors>
      <color rgb="FFF3D03E"/>
      <color rgb="FF84BD00"/>
      <color rgb="FF009CA6"/>
      <color rgb="FF8300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25400</xdr:rowOff>
    </xdr:from>
    <xdr:to>
      <xdr:col>9</xdr:col>
      <xdr:colOff>279400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AF73D2-3D9B-BC4C-B9E4-73130F60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25400"/>
          <a:ext cx="7772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25400</xdr:rowOff>
    </xdr:from>
    <xdr:to>
      <xdr:col>9</xdr:col>
      <xdr:colOff>279400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3D49F1-D633-5949-A102-E753A6BC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25400"/>
          <a:ext cx="7772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25400</xdr:rowOff>
    </xdr:from>
    <xdr:to>
      <xdr:col>9</xdr:col>
      <xdr:colOff>279400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626D8-4F5B-1641-BB23-2BAAE03B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25400"/>
          <a:ext cx="7772400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25400</xdr:rowOff>
    </xdr:from>
    <xdr:to>
      <xdr:col>9</xdr:col>
      <xdr:colOff>279400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828D60-4AE7-A047-90BC-36AE6C2AE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25400"/>
          <a:ext cx="777240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0</xdr:row>
      <xdr:rowOff>38100</xdr:rowOff>
    </xdr:from>
    <xdr:to>
      <xdr:col>10</xdr:col>
      <xdr:colOff>533400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0969F2-68D5-2B49-9019-AFA31103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38100"/>
          <a:ext cx="7772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0634-5002-2B47-86AA-630166F0AD49}">
  <sheetPr codeName="Sheet10">
    <pageSetUpPr fitToPage="1"/>
  </sheetPr>
  <dimension ref="A1:K48"/>
  <sheetViews>
    <sheetView showGridLines="0" workbookViewId="0">
      <selection activeCell="B7" sqref="B7"/>
    </sheetView>
  </sheetViews>
  <sheetFormatPr defaultColWidth="11" defaultRowHeight="15.75"/>
  <cols>
    <col min="1" max="1" width="32.875" customWidth="1"/>
    <col min="2" max="2" width="22.875" customWidth="1"/>
    <col min="3" max="5" width="18.875" customWidth="1"/>
    <col min="6" max="6" width="14.625" customWidth="1"/>
    <col min="7" max="7" width="9" customWidth="1"/>
    <col min="8" max="9" width="18.875" customWidth="1"/>
  </cols>
  <sheetData>
    <row r="1" spans="1:11" ht="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5.95" customHeight="1">
      <c r="A2" s="1"/>
      <c r="B2" s="1"/>
      <c r="C2" s="1"/>
    </row>
    <row r="3" spans="1:11" ht="15.95" customHeight="1">
      <c r="A3" s="36" t="s">
        <v>1</v>
      </c>
      <c r="B3" s="1"/>
      <c r="C3" s="1"/>
    </row>
    <row r="4" spans="1:11" ht="15.95" customHeight="1">
      <c r="A4" s="1"/>
      <c r="B4" s="1"/>
      <c r="C4" s="1"/>
    </row>
    <row r="5" spans="1:11" s="5" customFormat="1" ht="20.100000000000001" customHeight="1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" customFormat="1" ht="15">
      <c r="A6" s="3"/>
      <c r="B6" s="3"/>
      <c r="C6" s="3"/>
      <c r="D6" s="3"/>
      <c r="F6" s="3"/>
      <c r="G6" s="3"/>
      <c r="H6" s="3"/>
      <c r="I6" s="3"/>
    </row>
    <row r="7" spans="1:11" s="4" customFormat="1" ht="15">
      <c r="A7" s="8" t="s">
        <v>3</v>
      </c>
      <c r="B7" s="30"/>
      <c r="C7" s="3"/>
      <c r="D7" s="3"/>
      <c r="F7" s="9" t="s">
        <v>4</v>
      </c>
      <c r="G7" s="3"/>
      <c r="H7" s="3"/>
      <c r="I7" s="3"/>
    </row>
    <row r="8" spans="1:11" s="4" customFormat="1" ht="15">
      <c r="A8" s="8" t="s">
        <v>5</v>
      </c>
      <c r="B8" s="31">
        <v>1</v>
      </c>
      <c r="C8" s="3"/>
      <c r="D8" s="53" t="s">
        <v>6</v>
      </c>
      <c r="E8" s="54"/>
      <c r="F8" s="10">
        <f>E29</f>
        <v>0</v>
      </c>
      <c r="G8" s="55" t="str">
        <f>IF(F8&gt;E31," Maximum Instructional Time Exceeded", " Instructional time is within limit")</f>
        <v xml:space="preserve"> Instructional time is within limit</v>
      </c>
      <c r="H8" s="56"/>
      <c r="I8" s="56"/>
    </row>
    <row r="9" spans="1:11" s="4" customFormat="1" ht="15">
      <c r="A9" s="8" t="s">
        <v>7</v>
      </c>
      <c r="B9" s="30"/>
      <c r="C9" s="3"/>
      <c r="D9" s="53" t="s">
        <v>8</v>
      </c>
      <c r="E9" s="54"/>
      <c r="F9" s="10">
        <f>F46</f>
        <v>0</v>
      </c>
      <c r="G9" s="3"/>
      <c r="H9" s="3"/>
      <c r="I9" s="3"/>
    </row>
    <row r="10" spans="1:11" s="4" customFormat="1" ht="43.5">
      <c r="A10" s="13" t="s">
        <v>9</v>
      </c>
      <c r="B10" s="37"/>
      <c r="C10" s="3"/>
      <c r="D10" s="48" t="s">
        <v>10</v>
      </c>
      <c r="E10" s="49"/>
      <c r="F10" s="14">
        <f>F8+F9</f>
        <v>0</v>
      </c>
      <c r="G10" s="50" t="str">
        <f>IF(F10&gt;F48," Maximum Assignable Time Exceeded", " Assignable time is within limit")</f>
        <v xml:space="preserve"> Assignable time is within limit</v>
      </c>
      <c r="H10" s="51"/>
      <c r="I10" s="51"/>
    </row>
    <row r="11" spans="1:11" s="4" customFormat="1" ht="15">
      <c r="A11" s="3"/>
      <c r="B11" s="18" t="str">
        <f>IF(AND(B10=0,B8&lt;1),"ERROR: Typical assignable time for a full-time teacher MUST be entered to properly calculate assignable hours.","")</f>
        <v/>
      </c>
      <c r="C11" s="3"/>
      <c r="D11" s="3"/>
      <c r="E11" s="3"/>
      <c r="F11" s="3"/>
      <c r="G11" s="3"/>
      <c r="H11" s="3"/>
      <c r="I11" s="3"/>
    </row>
    <row r="12" spans="1:11" s="5" customFormat="1" ht="20.100000000000001" customHeight="1">
      <c r="A12" s="44" t="s">
        <v>11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s="4" customFormat="1" ht="15">
      <c r="A13" s="3"/>
      <c r="B13" s="3"/>
      <c r="C13" s="3"/>
      <c r="D13" s="3"/>
      <c r="E13" s="3"/>
      <c r="F13" s="3"/>
      <c r="G13" s="3"/>
      <c r="H13" s="3"/>
      <c r="I13" s="3"/>
    </row>
    <row r="14" spans="1:11" s="4" customFormat="1" ht="17.100000000000001" customHeight="1">
      <c r="A14" s="9" t="s">
        <v>12</v>
      </c>
      <c r="B14" s="9" t="s">
        <v>13</v>
      </c>
      <c r="C14" s="9" t="s">
        <v>14</v>
      </c>
      <c r="D14" s="9" t="s">
        <v>15</v>
      </c>
      <c r="E14" s="9" t="s">
        <v>16</v>
      </c>
      <c r="F14" s="3"/>
      <c r="H14" s="47" t="s">
        <v>17</v>
      </c>
      <c r="I14" s="47"/>
      <c r="J14" s="47"/>
      <c r="K14" s="47"/>
    </row>
    <row r="15" spans="1:11" s="4" customFormat="1" ht="17.100000000000001" customHeight="1">
      <c r="A15" s="8" t="s">
        <v>18</v>
      </c>
      <c r="B15" s="33">
        <v>33</v>
      </c>
      <c r="C15" s="34"/>
      <c r="D15" s="10">
        <f>C15*B15</f>
        <v>0</v>
      </c>
      <c r="E15" s="10">
        <f>D15/60</f>
        <v>0</v>
      </c>
      <c r="F15" s="3"/>
      <c r="G15" s="11"/>
      <c r="H15" s="47"/>
      <c r="I15" s="47"/>
      <c r="J15" s="47"/>
      <c r="K15" s="47"/>
    </row>
    <row r="16" spans="1:11" s="4" customFormat="1" ht="17.100000000000001" customHeight="1">
      <c r="A16" s="8" t="s">
        <v>19</v>
      </c>
      <c r="B16" s="33">
        <v>39</v>
      </c>
      <c r="C16" s="34"/>
      <c r="D16" s="10">
        <f t="shared" ref="D16:D19" si="0">C16*B16</f>
        <v>0</v>
      </c>
      <c r="E16" s="10">
        <f t="shared" ref="E16:E19" si="1">D16/60</f>
        <v>0</v>
      </c>
      <c r="F16" s="3"/>
      <c r="G16" s="11"/>
      <c r="H16" s="11"/>
      <c r="I16" s="11"/>
      <c r="J16" s="11"/>
      <c r="K16" s="11"/>
    </row>
    <row r="17" spans="1:11" s="4" customFormat="1" ht="17.100000000000001" customHeight="1">
      <c r="A17" s="8" t="s">
        <v>20</v>
      </c>
      <c r="B17" s="33">
        <v>39</v>
      </c>
      <c r="C17" s="34"/>
      <c r="D17" s="10">
        <f t="shared" si="0"/>
        <v>0</v>
      </c>
      <c r="E17" s="10">
        <f t="shared" si="1"/>
        <v>0</v>
      </c>
      <c r="F17" s="3"/>
      <c r="G17" s="47" t="s">
        <v>21</v>
      </c>
      <c r="H17" s="47"/>
      <c r="I17" s="47"/>
      <c r="J17" s="47"/>
      <c r="K17" s="47"/>
    </row>
    <row r="18" spans="1:11" s="4" customFormat="1" ht="17.100000000000001" customHeight="1">
      <c r="A18" s="8" t="s">
        <v>22</v>
      </c>
      <c r="B18" s="33">
        <v>40</v>
      </c>
      <c r="C18" s="34"/>
      <c r="D18" s="10">
        <f t="shared" si="0"/>
        <v>0</v>
      </c>
      <c r="E18" s="10">
        <f t="shared" si="1"/>
        <v>0</v>
      </c>
      <c r="F18" s="3"/>
      <c r="G18" s="47"/>
      <c r="H18" s="47"/>
      <c r="I18" s="47"/>
      <c r="J18" s="47"/>
      <c r="K18" s="47"/>
    </row>
    <row r="19" spans="1:11" s="4" customFormat="1" ht="17.100000000000001" customHeight="1">
      <c r="A19" s="8" t="s">
        <v>23</v>
      </c>
      <c r="B19" s="33">
        <v>30</v>
      </c>
      <c r="C19" s="34"/>
      <c r="D19" s="10">
        <f t="shared" si="0"/>
        <v>0</v>
      </c>
      <c r="E19" s="10">
        <f t="shared" si="1"/>
        <v>0</v>
      </c>
      <c r="F19" s="3"/>
      <c r="G19" s="47"/>
      <c r="H19" s="47"/>
      <c r="I19" s="47"/>
      <c r="J19" s="47"/>
      <c r="K19" s="47"/>
    </row>
    <row r="20" spans="1:11" s="4" customFormat="1" ht="17.100000000000001" customHeight="1">
      <c r="A20" s="3"/>
      <c r="B20" s="3"/>
      <c r="C20" s="3"/>
      <c r="D20" s="7" t="s">
        <v>24</v>
      </c>
      <c r="E20" s="10">
        <f>SUM(E15:E19)</f>
        <v>0</v>
      </c>
      <c r="F20" s="3"/>
      <c r="G20" s="3"/>
      <c r="H20" s="3"/>
      <c r="I20" s="3"/>
    </row>
    <row r="21" spans="1:11" s="4" customFormat="1" ht="15" customHeight="1">
      <c r="A21" s="3"/>
      <c r="B21" s="3"/>
      <c r="C21" s="3"/>
      <c r="D21" s="3"/>
      <c r="E21" s="3"/>
      <c r="F21" s="3"/>
    </row>
    <row r="22" spans="1:11" s="4" customFormat="1" ht="15">
      <c r="A22" s="6" t="s">
        <v>25</v>
      </c>
      <c r="B22" s="3"/>
      <c r="C22" s="3"/>
      <c r="D22" s="3"/>
      <c r="E22" s="3"/>
      <c r="F22" s="3"/>
    </row>
    <row r="23" spans="1:11" s="4" customFormat="1" ht="15">
      <c r="A23" s="6"/>
      <c r="B23" s="3"/>
      <c r="C23" s="3"/>
      <c r="D23" s="3"/>
      <c r="E23" s="3"/>
      <c r="F23" s="3"/>
    </row>
    <row r="24" spans="1:11" s="4" customFormat="1" ht="17.100000000000001" customHeight="1">
      <c r="A24" s="45" t="s">
        <v>26</v>
      </c>
      <c r="B24" s="45"/>
      <c r="C24" s="45"/>
      <c r="D24" s="45"/>
      <c r="E24" s="9" t="s">
        <v>16</v>
      </c>
      <c r="F24" s="3"/>
      <c r="G24" s="47" t="s">
        <v>27</v>
      </c>
      <c r="H24" s="47"/>
      <c r="I24" s="47"/>
      <c r="J24" s="47"/>
      <c r="K24" s="47"/>
    </row>
    <row r="25" spans="1:11" s="4" customFormat="1" ht="17.100000000000001" customHeight="1">
      <c r="A25" s="42" t="s">
        <v>28</v>
      </c>
      <c r="B25" s="42"/>
      <c r="C25" s="42"/>
      <c r="D25" s="42"/>
      <c r="E25" s="34"/>
      <c r="F25" s="3"/>
      <c r="G25" s="47"/>
      <c r="H25" s="47"/>
      <c r="I25" s="47"/>
      <c r="J25" s="47"/>
      <c r="K25" s="47"/>
    </row>
    <row r="26" spans="1:11" s="4" customFormat="1" ht="17.100000000000001" customHeight="1">
      <c r="A26" s="42" t="s">
        <v>29</v>
      </c>
      <c r="B26" s="42"/>
      <c r="C26" s="42"/>
      <c r="D26" s="42"/>
      <c r="E26" s="34"/>
      <c r="F26" s="3"/>
      <c r="G26" s="47"/>
      <c r="H26" s="47"/>
      <c r="I26" s="47"/>
      <c r="J26" s="47"/>
      <c r="K26" s="47"/>
    </row>
    <row r="27" spans="1:11" s="4" customFormat="1" ht="17.100000000000001" customHeight="1">
      <c r="A27" s="42" t="s">
        <v>30</v>
      </c>
      <c r="B27" s="42"/>
      <c r="C27" s="42"/>
      <c r="D27" s="42"/>
      <c r="E27" s="34"/>
      <c r="F27" s="3"/>
      <c r="G27" s="47"/>
      <c r="H27" s="47"/>
      <c r="I27" s="47"/>
      <c r="J27" s="47"/>
      <c r="K27" s="47"/>
    </row>
    <row r="28" spans="1:11" s="4" customFormat="1" ht="17.100000000000001" customHeight="1">
      <c r="A28" s="3"/>
      <c r="B28" s="3"/>
      <c r="C28" s="3"/>
      <c r="D28" s="7" t="s">
        <v>24</v>
      </c>
      <c r="E28" s="10">
        <f>SUM(E25:E27)</f>
        <v>0</v>
      </c>
      <c r="F28" s="3"/>
      <c r="G28" s="47"/>
      <c r="H28" s="47"/>
      <c r="I28" s="47"/>
      <c r="J28" s="47"/>
      <c r="K28" s="47"/>
    </row>
    <row r="29" spans="1:11" s="4" customFormat="1" ht="17.100000000000001" customHeight="1">
      <c r="A29" s="3"/>
      <c r="B29" s="3"/>
      <c r="C29" s="40" t="s">
        <v>31</v>
      </c>
      <c r="D29" s="40"/>
      <c r="E29" s="10">
        <f>E20+E28</f>
        <v>0</v>
      </c>
      <c r="F29" s="3"/>
      <c r="G29" s="43" t="s">
        <v>32</v>
      </c>
      <c r="H29" s="43"/>
      <c r="I29" s="43"/>
      <c r="J29" s="43" t="s">
        <v>33</v>
      </c>
      <c r="K29" s="43"/>
    </row>
    <row r="30" spans="1:11">
      <c r="A30" s="2"/>
      <c r="B30" s="2"/>
      <c r="C30" s="2"/>
      <c r="D30" s="2"/>
      <c r="E30" s="2"/>
      <c r="F30" s="2"/>
    </row>
    <row r="31" spans="1:11">
      <c r="A31" s="2"/>
      <c r="B31" s="40" t="s">
        <v>34</v>
      </c>
      <c r="C31" s="40"/>
      <c r="D31" s="40"/>
      <c r="E31" s="14">
        <f>IF(B8=1,916,916*B8)</f>
        <v>916</v>
      </c>
      <c r="F31" s="2"/>
    </row>
    <row r="32" spans="1:11">
      <c r="A32" s="2"/>
      <c r="B32" s="2"/>
      <c r="C32" s="2"/>
      <c r="D32" s="2"/>
      <c r="E32" s="2" t="s">
        <v>35</v>
      </c>
      <c r="F32" s="2"/>
    </row>
    <row r="33" spans="1:11" ht="20.100000000000001" customHeight="1">
      <c r="A33" s="44" t="s">
        <v>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s="4" customFormat="1" ht="15">
      <c r="A34" s="3"/>
      <c r="B34" s="3"/>
      <c r="C34" s="3"/>
      <c r="D34" s="3"/>
      <c r="E34" s="3"/>
      <c r="F34" s="3"/>
      <c r="G34" s="3"/>
      <c r="H34" s="3"/>
      <c r="I34" s="3"/>
    </row>
    <row r="35" spans="1:11" s="4" customFormat="1" ht="17.100000000000001" customHeight="1">
      <c r="A35" s="45" t="s">
        <v>26</v>
      </c>
      <c r="B35" s="45"/>
      <c r="C35" s="45"/>
      <c r="D35" s="45"/>
      <c r="E35" s="45"/>
      <c r="F35" s="9" t="s">
        <v>16</v>
      </c>
      <c r="G35" s="3"/>
      <c r="H35" s="46" t="s">
        <v>37</v>
      </c>
      <c r="I35" s="46"/>
      <c r="J35" s="46"/>
      <c r="K35" s="46"/>
    </row>
    <row r="36" spans="1:11" s="4" customFormat="1" ht="17.100000000000001" customHeight="1">
      <c r="A36" s="42" t="s">
        <v>38</v>
      </c>
      <c r="B36" s="42"/>
      <c r="C36" s="42"/>
      <c r="D36" s="42"/>
      <c r="E36" s="42"/>
      <c r="F36" s="34"/>
      <c r="G36" s="3"/>
      <c r="H36" s="46"/>
      <c r="I36" s="46"/>
      <c r="J36" s="46"/>
      <c r="K36" s="46"/>
    </row>
    <row r="37" spans="1:11" s="4" customFormat="1" ht="17.100000000000001" customHeight="1">
      <c r="A37" s="41" t="s">
        <v>39</v>
      </c>
      <c r="B37" s="41"/>
      <c r="C37" s="41"/>
      <c r="D37" s="41"/>
      <c r="E37" s="41"/>
      <c r="F37" s="34"/>
      <c r="G37" s="3"/>
      <c r="H37" s="46"/>
      <c r="I37" s="46"/>
      <c r="J37" s="46"/>
      <c r="K37" s="46"/>
    </row>
    <row r="38" spans="1:11" s="4" customFormat="1" ht="17.100000000000001" customHeight="1">
      <c r="A38" s="42" t="s">
        <v>40</v>
      </c>
      <c r="B38" s="42"/>
      <c r="C38" s="42"/>
      <c r="D38" s="42"/>
      <c r="E38" s="42"/>
      <c r="F38" s="34"/>
      <c r="G38" s="3"/>
      <c r="H38" s="46"/>
      <c r="I38" s="46"/>
      <c r="J38" s="46"/>
      <c r="K38" s="46"/>
    </row>
    <row r="39" spans="1:11" s="4" customFormat="1" ht="17.100000000000001" customHeight="1">
      <c r="A39" s="41" t="s">
        <v>41</v>
      </c>
      <c r="B39" s="41"/>
      <c r="C39" s="41"/>
      <c r="D39" s="41"/>
      <c r="E39" s="41"/>
      <c r="F39" s="34"/>
      <c r="G39" s="3"/>
      <c r="H39" s="46"/>
      <c r="I39" s="46"/>
      <c r="J39" s="46"/>
      <c r="K39" s="46"/>
    </row>
    <row r="40" spans="1:11" s="4" customFormat="1" ht="17.100000000000001" customHeight="1">
      <c r="A40" s="42" t="s">
        <v>42</v>
      </c>
      <c r="B40" s="42"/>
      <c r="C40" s="42"/>
      <c r="D40" s="42"/>
      <c r="E40" s="42"/>
      <c r="F40" s="34"/>
      <c r="G40" s="3"/>
      <c r="H40" s="46"/>
      <c r="I40" s="46"/>
      <c r="J40" s="46"/>
      <c r="K40" s="46"/>
    </row>
    <row r="41" spans="1:11" s="4" customFormat="1" ht="17.100000000000001" customHeight="1">
      <c r="A41" s="41" t="s">
        <v>43</v>
      </c>
      <c r="B41" s="41"/>
      <c r="C41" s="41"/>
      <c r="D41" s="41"/>
      <c r="E41" s="41"/>
      <c r="F41" s="34"/>
      <c r="G41" s="3"/>
      <c r="H41" s="46"/>
      <c r="I41" s="46"/>
      <c r="J41" s="46"/>
      <c r="K41" s="46"/>
    </row>
    <row r="42" spans="1:11" s="4" customFormat="1" ht="17.100000000000001" customHeight="1">
      <c r="A42" s="42" t="s">
        <v>44</v>
      </c>
      <c r="B42" s="42"/>
      <c r="C42" s="42"/>
      <c r="D42" s="42"/>
      <c r="E42" s="42"/>
      <c r="F42" s="34"/>
      <c r="G42" s="3"/>
      <c r="H42" s="46"/>
      <c r="I42" s="46"/>
      <c r="J42" s="46"/>
      <c r="K42" s="46"/>
    </row>
    <row r="43" spans="1:11" s="4" customFormat="1" ht="17.100000000000001" customHeight="1">
      <c r="A43" s="41" t="s">
        <v>45</v>
      </c>
      <c r="B43" s="41"/>
      <c r="C43" s="41"/>
      <c r="D43" s="41"/>
      <c r="E43" s="41"/>
      <c r="F43" s="34"/>
      <c r="G43" s="3"/>
      <c r="H43" s="46"/>
      <c r="I43" s="46"/>
      <c r="J43" s="46"/>
      <c r="K43" s="46"/>
    </row>
    <row r="44" spans="1:11" s="4" customFormat="1" ht="17.100000000000001" customHeight="1">
      <c r="A44" s="42" t="s">
        <v>46</v>
      </c>
      <c r="B44" s="42"/>
      <c r="C44" s="42"/>
      <c r="D44" s="42"/>
      <c r="E44" s="42"/>
      <c r="F44" s="34"/>
      <c r="G44" s="3"/>
      <c r="H44" s="46"/>
      <c r="I44" s="46"/>
      <c r="J44" s="46"/>
      <c r="K44" s="46"/>
    </row>
    <row r="45" spans="1:11" s="4" customFormat="1" ht="17.100000000000001" customHeight="1">
      <c r="A45" s="41" t="s">
        <v>47</v>
      </c>
      <c r="B45" s="41"/>
      <c r="C45" s="41"/>
      <c r="D45" s="41"/>
      <c r="E45" s="41"/>
      <c r="F45" s="34"/>
      <c r="G45" s="3"/>
      <c r="H45" s="46"/>
      <c r="I45" s="46"/>
      <c r="J45" s="46"/>
      <c r="K45" s="46"/>
    </row>
    <row r="46" spans="1:11" s="4" customFormat="1" ht="17.100000000000001" customHeight="1">
      <c r="A46" s="3"/>
      <c r="B46" s="3"/>
      <c r="C46" s="40" t="s">
        <v>48</v>
      </c>
      <c r="D46" s="40"/>
      <c r="E46" s="40"/>
      <c r="F46" s="10">
        <f>SUM(F36:F45)</f>
        <v>0</v>
      </c>
      <c r="G46" s="3"/>
      <c r="H46" s="46"/>
      <c r="I46" s="46"/>
      <c r="J46" s="46"/>
      <c r="K46" s="46"/>
    </row>
    <row r="47" spans="1:11" s="4" customFormat="1" ht="15">
      <c r="A47" s="3"/>
      <c r="B47" s="3"/>
      <c r="C47" s="3"/>
      <c r="D47" s="3"/>
      <c r="E47" s="3"/>
      <c r="F47" s="3"/>
      <c r="G47" s="3"/>
      <c r="H47" s="46"/>
      <c r="I47" s="46"/>
      <c r="J47" s="46"/>
      <c r="K47" s="46"/>
    </row>
    <row r="48" spans="1:11">
      <c r="A48" s="2"/>
      <c r="B48" s="40" t="s">
        <v>49</v>
      </c>
      <c r="C48" s="40"/>
      <c r="D48" s="40"/>
      <c r="E48" s="40"/>
      <c r="F48" s="14">
        <f>IF(B8=1,1200,B10*B8)</f>
        <v>1200</v>
      </c>
      <c r="G48" s="2"/>
      <c r="H48" s="2"/>
      <c r="I48" s="2"/>
    </row>
  </sheetData>
  <sheetProtection algorithmName="SHA-512" hashValue="wxE2KPxoV5yaHVxo4AIY02K2g2IXMTqzB62VZX0Zr+G8a8cCw9Mb7U0B0h6cy7QlCdM6mz1tOmWh0wJROWZnrw==" saltValue="vkpARyNKuhKJ3gTAi1+dtQ==" spinCount="100000" sheet="1" objects="1" scenarios="1"/>
  <mergeCells count="34">
    <mergeCell ref="D10:E10"/>
    <mergeCell ref="G10:I10"/>
    <mergeCell ref="A1:I1"/>
    <mergeCell ref="A5:K5"/>
    <mergeCell ref="D8:E8"/>
    <mergeCell ref="G8:I8"/>
    <mergeCell ref="D9:E9"/>
    <mergeCell ref="A12:K12"/>
    <mergeCell ref="H14:K15"/>
    <mergeCell ref="G17:K19"/>
    <mergeCell ref="A24:D24"/>
    <mergeCell ref="G24:K28"/>
    <mergeCell ref="A25:D25"/>
    <mergeCell ref="A26:D26"/>
    <mergeCell ref="A27:D27"/>
    <mergeCell ref="A35:E35"/>
    <mergeCell ref="H35:K47"/>
    <mergeCell ref="A36:E36"/>
    <mergeCell ref="A37:E37"/>
    <mergeCell ref="A38:E38"/>
    <mergeCell ref="A45:E45"/>
    <mergeCell ref="C46:E46"/>
    <mergeCell ref="C29:D29"/>
    <mergeCell ref="G29:I29"/>
    <mergeCell ref="J29:K29"/>
    <mergeCell ref="B31:D31"/>
    <mergeCell ref="A33:K33"/>
    <mergeCell ref="B48:E48"/>
    <mergeCell ref="A39:E39"/>
    <mergeCell ref="A40:E40"/>
    <mergeCell ref="A41:E41"/>
    <mergeCell ref="A42:E42"/>
    <mergeCell ref="A43:E43"/>
    <mergeCell ref="A44:E44"/>
  </mergeCells>
  <dataValidations count="1">
    <dataValidation type="decimal" allowBlank="1" showErrorMessage="1" errorTitle="Invalid FTE" error="FTE must be a value between 0 and 1." sqref="B8" xr:uid="{4AF01283-61AF-734C-8439-221F724EF8DA}">
      <formula1>0</formula1>
      <formula2>1</formula2>
    </dataValidation>
  </dataValidations>
  <hyperlinks>
    <hyperlink ref="J29:K29" r:id="rId1" display="CBA Clause 8.1" xr:uid="{69FE63C1-0F3C-9545-BF98-DA5B59FD1AD0}"/>
    <hyperlink ref="G29:I29" r:id="rId2" display="ATA Detailed Assignable Time Calculators" xr:uid="{6D9AE4CE-E7F8-A644-9A6F-90052383129A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99D7-8A6B-3A48-BE19-4F9EE58814D0}">
  <sheetPr codeName="Sheet7">
    <pageSetUpPr fitToPage="1"/>
  </sheetPr>
  <dimension ref="A1:K49"/>
  <sheetViews>
    <sheetView showGridLines="0" workbookViewId="0">
      <selection activeCell="B8" sqref="B8"/>
    </sheetView>
  </sheetViews>
  <sheetFormatPr defaultColWidth="11" defaultRowHeight="15.75"/>
  <cols>
    <col min="1" max="1" width="32.875" customWidth="1"/>
    <col min="2" max="2" width="22.875" customWidth="1"/>
    <col min="3" max="5" width="18.875" customWidth="1"/>
    <col min="6" max="6" width="14.625" customWidth="1"/>
    <col min="7" max="7" width="9" customWidth="1"/>
    <col min="8" max="9" width="18.875" customWidth="1"/>
  </cols>
  <sheetData>
    <row r="1" spans="1:11" ht="75" customHeight="1">
      <c r="A1" s="52" t="s">
        <v>50</v>
      </c>
      <c r="B1" s="52"/>
      <c r="C1" s="52"/>
      <c r="D1" s="52"/>
      <c r="E1" s="52"/>
      <c r="F1" s="52"/>
      <c r="G1" s="52"/>
      <c r="H1" s="52"/>
      <c r="I1" s="52"/>
    </row>
    <row r="2" spans="1:11" ht="15.95" customHeight="1">
      <c r="A2" s="57" t="s">
        <v>51</v>
      </c>
      <c r="B2" s="58"/>
      <c r="C2" s="58"/>
      <c r="D2" s="58"/>
      <c r="E2" s="58"/>
      <c r="F2" s="58"/>
      <c r="G2" s="58"/>
      <c r="H2" s="58"/>
      <c r="I2" s="58"/>
    </row>
    <row r="3" spans="1:11" ht="15.95" customHeight="1">
      <c r="A3" s="39"/>
      <c r="B3" s="38"/>
      <c r="C3" s="38"/>
      <c r="D3" s="38"/>
      <c r="E3" s="38"/>
      <c r="F3" s="38"/>
      <c r="G3" s="38"/>
      <c r="H3" s="38"/>
      <c r="I3" s="38"/>
    </row>
    <row r="4" spans="1:11" ht="15.95" customHeight="1">
      <c r="A4" s="36" t="s">
        <v>1</v>
      </c>
      <c r="B4" s="1"/>
      <c r="C4" s="1"/>
    </row>
    <row r="5" spans="1:11" ht="15.95" customHeight="1">
      <c r="A5" s="36"/>
      <c r="B5" s="1"/>
      <c r="C5" s="1"/>
    </row>
    <row r="6" spans="1:11" s="5" customFormat="1" ht="20.100000000000001" customHeight="1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s="4" customFormat="1" ht="15">
      <c r="A7" s="3"/>
      <c r="B7" s="3"/>
      <c r="C7" s="3"/>
      <c r="D7" s="3"/>
      <c r="F7" s="3"/>
      <c r="G7" s="3"/>
      <c r="H7" s="3"/>
      <c r="I7" s="3"/>
    </row>
    <row r="8" spans="1:11" s="4" customFormat="1" ht="15">
      <c r="A8" s="8" t="s">
        <v>3</v>
      </c>
      <c r="B8" s="30"/>
      <c r="C8" s="3"/>
      <c r="D8" s="3"/>
      <c r="F8" s="9" t="s">
        <v>4</v>
      </c>
      <c r="G8" s="3"/>
      <c r="H8" s="3"/>
      <c r="I8" s="3"/>
    </row>
    <row r="9" spans="1:11" s="4" customFormat="1" ht="15">
      <c r="A9" s="8" t="s">
        <v>5</v>
      </c>
      <c r="B9" s="31">
        <v>1</v>
      </c>
      <c r="C9" s="3"/>
      <c r="D9" s="53" t="s">
        <v>6</v>
      </c>
      <c r="E9" s="54"/>
      <c r="F9" s="10">
        <f>E30</f>
        <v>0</v>
      </c>
      <c r="G9" s="55" t="str">
        <f>IF(F9&gt;E32," Maximum Instructional Time Exceeded", " Instructional time is within limit")</f>
        <v xml:space="preserve"> Instructional time is within limit</v>
      </c>
      <c r="H9" s="56"/>
      <c r="I9" s="56"/>
    </row>
    <row r="10" spans="1:11" s="4" customFormat="1" ht="15">
      <c r="A10" s="8" t="s">
        <v>7</v>
      </c>
      <c r="B10" s="30"/>
      <c r="C10" s="3"/>
      <c r="D10" s="53" t="s">
        <v>8</v>
      </c>
      <c r="E10" s="54"/>
      <c r="F10" s="10">
        <f>F47</f>
        <v>0</v>
      </c>
      <c r="G10" s="3"/>
      <c r="H10" s="3"/>
      <c r="I10" s="3"/>
    </row>
    <row r="11" spans="1:11" s="4" customFormat="1" ht="43.5">
      <c r="A11" s="13" t="s">
        <v>9</v>
      </c>
      <c r="B11" s="32"/>
      <c r="C11" s="3"/>
      <c r="D11" s="48" t="s">
        <v>10</v>
      </c>
      <c r="E11" s="49"/>
      <c r="F11" s="14">
        <f>F9+F10</f>
        <v>0</v>
      </c>
      <c r="G11" s="50" t="str">
        <f>IF(F11&gt;F49," Maximum Assignable Time Exceeded", " Assignable time is within limit")</f>
        <v xml:space="preserve"> Assignable time is within limit</v>
      </c>
      <c r="H11" s="51"/>
      <c r="I11" s="51"/>
    </row>
    <row r="12" spans="1:11" s="4" customFormat="1" ht="15">
      <c r="A12" s="3"/>
      <c r="B12" s="18" t="str">
        <f>IF(AND(B11=0,B9&lt;1),"ERROR: Typical assignable time for a full-time teacher MUST be entered to properly calculate assignable hours.","")</f>
        <v/>
      </c>
      <c r="C12" s="3"/>
      <c r="D12" s="3"/>
      <c r="E12" s="3"/>
      <c r="F12" s="3"/>
      <c r="G12" s="3"/>
      <c r="H12" s="3"/>
      <c r="I12" s="3"/>
    </row>
    <row r="13" spans="1:11" s="5" customFormat="1" ht="20.100000000000001" customHeight="1">
      <c r="A13" s="44" t="s">
        <v>11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s="4" customFormat="1" ht="15">
      <c r="A14" s="3"/>
      <c r="B14" s="3"/>
      <c r="C14" s="3"/>
      <c r="D14" s="3"/>
      <c r="E14" s="3"/>
      <c r="F14" s="3"/>
      <c r="G14" s="3"/>
      <c r="H14" s="3"/>
      <c r="I14" s="3"/>
    </row>
    <row r="15" spans="1:11" s="4" customFormat="1" ht="17.100000000000001" customHeight="1">
      <c r="A15" s="9" t="s">
        <v>12</v>
      </c>
      <c r="B15" s="9" t="s">
        <v>13</v>
      </c>
      <c r="C15" s="9" t="s">
        <v>14</v>
      </c>
      <c r="D15" s="9" t="s">
        <v>15</v>
      </c>
      <c r="E15" s="9" t="s">
        <v>16</v>
      </c>
      <c r="F15" s="3"/>
      <c r="H15" s="47" t="s">
        <v>17</v>
      </c>
      <c r="I15" s="47"/>
      <c r="J15" s="47"/>
      <c r="K15" s="47"/>
    </row>
    <row r="16" spans="1:11" s="4" customFormat="1" ht="17.100000000000001" customHeight="1">
      <c r="A16" s="8" t="s">
        <v>18</v>
      </c>
      <c r="B16" s="33">
        <v>34</v>
      </c>
      <c r="C16" s="34"/>
      <c r="D16" s="10">
        <f>C16*B16</f>
        <v>0</v>
      </c>
      <c r="E16" s="10">
        <f>D16/60</f>
        <v>0</v>
      </c>
      <c r="F16" s="3"/>
      <c r="G16" s="11"/>
      <c r="H16" s="47"/>
      <c r="I16" s="47"/>
      <c r="J16" s="47"/>
      <c r="K16" s="47"/>
    </row>
    <row r="17" spans="1:11" s="4" customFormat="1" ht="17.100000000000001" customHeight="1">
      <c r="A17" s="8" t="s">
        <v>19</v>
      </c>
      <c r="B17" s="33">
        <v>39</v>
      </c>
      <c r="C17" s="34"/>
      <c r="D17" s="10">
        <f t="shared" ref="D17:D20" si="0">C17*B17</f>
        <v>0</v>
      </c>
      <c r="E17" s="10">
        <f t="shared" ref="E17:E20" si="1">D17/60</f>
        <v>0</v>
      </c>
      <c r="F17" s="3"/>
      <c r="G17" s="11"/>
      <c r="H17" s="11"/>
      <c r="I17" s="11"/>
      <c r="J17" s="11"/>
      <c r="K17" s="11"/>
    </row>
    <row r="18" spans="1:11" s="4" customFormat="1" ht="17.100000000000001" customHeight="1">
      <c r="A18" s="8" t="s">
        <v>20</v>
      </c>
      <c r="B18" s="33">
        <v>39</v>
      </c>
      <c r="C18" s="34"/>
      <c r="D18" s="10">
        <f t="shared" si="0"/>
        <v>0</v>
      </c>
      <c r="E18" s="10">
        <f t="shared" si="1"/>
        <v>0</v>
      </c>
      <c r="F18" s="3"/>
      <c r="G18" s="47" t="s">
        <v>21</v>
      </c>
      <c r="H18" s="47"/>
      <c r="I18" s="47"/>
      <c r="J18" s="47"/>
      <c r="K18" s="47"/>
    </row>
    <row r="19" spans="1:11" s="4" customFormat="1" ht="17.100000000000001" customHeight="1">
      <c r="A19" s="8" t="s">
        <v>22</v>
      </c>
      <c r="B19" s="33">
        <v>39</v>
      </c>
      <c r="C19" s="34"/>
      <c r="D19" s="10">
        <f t="shared" si="0"/>
        <v>0</v>
      </c>
      <c r="E19" s="10">
        <f t="shared" si="1"/>
        <v>0</v>
      </c>
      <c r="F19" s="3"/>
      <c r="G19" s="47"/>
      <c r="H19" s="47"/>
      <c r="I19" s="47"/>
      <c r="J19" s="47"/>
      <c r="K19" s="47"/>
    </row>
    <row r="20" spans="1:11" s="4" customFormat="1" ht="17.100000000000001" customHeight="1">
      <c r="A20" s="8" t="s">
        <v>23</v>
      </c>
      <c r="B20" s="33">
        <v>30</v>
      </c>
      <c r="C20" s="34"/>
      <c r="D20" s="10">
        <f t="shared" si="0"/>
        <v>0</v>
      </c>
      <c r="E20" s="10">
        <f t="shared" si="1"/>
        <v>0</v>
      </c>
      <c r="F20" s="3"/>
      <c r="G20" s="47"/>
      <c r="H20" s="47"/>
      <c r="I20" s="47"/>
      <c r="J20" s="47"/>
      <c r="K20" s="47"/>
    </row>
    <row r="21" spans="1:11" s="4" customFormat="1" ht="17.100000000000001" customHeight="1">
      <c r="A21" s="3"/>
      <c r="B21" s="3"/>
      <c r="C21" s="3"/>
      <c r="D21" s="7" t="s">
        <v>24</v>
      </c>
      <c r="E21" s="10">
        <f>SUM(E16:E20)</f>
        <v>0</v>
      </c>
      <c r="F21" s="3"/>
      <c r="G21" s="3"/>
      <c r="H21" s="3"/>
      <c r="I21" s="3"/>
    </row>
    <row r="22" spans="1:11" s="4" customFormat="1" ht="15" customHeight="1">
      <c r="A22" s="3"/>
      <c r="B22" s="3"/>
      <c r="C22" s="3"/>
      <c r="D22" s="3"/>
      <c r="E22" s="3"/>
      <c r="F22" s="3"/>
    </row>
    <row r="23" spans="1:11" s="4" customFormat="1" ht="15">
      <c r="A23" s="6" t="s">
        <v>25</v>
      </c>
      <c r="B23" s="3"/>
      <c r="C23" s="3"/>
      <c r="D23" s="3"/>
      <c r="E23" s="3"/>
      <c r="F23" s="3"/>
    </row>
    <row r="24" spans="1:11" s="4" customFormat="1" ht="15">
      <c r="A24" s="6"/>
      <c r="B24" s="3"/>
      <c r="C24" s="3"/>
      <c r="D24" s="3"/>
      <c r="E24" s="3"/>
      <c r="F24" s="3"/>
    </row>
    <row r="25" spans="1:11" s="4" customFormat="1" ht="17.100000000000001" customHeight="1">
      <c r="A25" s="45" t="s">
        <v>26</v>
      </c>
      <c r="B25" s="45"/>
      <c r="C25" s="45"/>
      <c r="D25" s="45"/>
      <c r="E25" s="9" t="s">
        <v>16</v>
      </c>
      <c r="F25" s="3"/>
      <c r="G25" s="47" t="s">
        <v>27</v>
      </c>
      <c r="H25" s="47"/>
      <c r="I25" s="47"/>
      <c r="J25" s="47"/>
      <c r="K25" s="47"/>
    </row>
    <row r="26" spans="1:11" s="4" customFormat="1" ht="17.100000000000001" customHeight="1">
      <c r="A26" s="42" t="s">
        <v>28</v>
      </c>
      <c r="B26" s="42"/>
      <c r="C26" s="42"/>
      <c r="D26" s="42"/>
      <c r="E26" s="34"/>
      <c r="F26" s="3"/>
      <c r="G26" s="47"/>
      <c r="H26" s="47"/>
      <c r="I26" s="47"/>
      <c r="J26" s="47"/>
      <c r="K26" s="47"/>
    </row>
    <row r="27" spans="1:11" s="4" customFormat="1" ht="17.100000000000001" customHeight="1">
      <c r="A27" s="42" t="s">
        <v>29</v>
      </c>
      <c r="B27" s="42"/>
      <c r="C27" s="42"/>
      <c r="D27" s="42"/>
      <c r="E27" s="34"/>
      <c r="F27" s="3"/>
      <c r="G27" s="47"/>
      <c r="H27" s="47"/>
      <c r="I27" s="47"/>
      <c r="J27" s="47"/>
      <c r="K27" s="47"/>
    </row>
    <row r="28" spans="1:11" s="4" customFormat="1" ht="17.100000000000001" customHeight="1">
      <c r="A28" s="42" t="s">
        <v>30</v>
      </c>
      <c r="B28" s="42"/>
      <c r="C28" s="42"/>
      <c r="D28" s="42"/>
      <c r="E28" s="34"/>
      <c r="F28" s="3"/>
      <c r="G28" s="47"/>
      <c r="H28" s="47"/>
      <c r="I28" s="47"/>
      <c r="J28" s="47"/>
      <c r="K28" s="47"/>
    </row>
    <row r="29" spans="1:11" s="4" customFormat="1" ht="17.100000000000001" customHeight="1">
      <c r="A29" s="3"/>
      <c r="B29" s="3"/>
      <c r="C29" s="3"/>
      <c r="D29" s="7" t="s">
        <v>24</v>
      </c>
      <c r="E29" s="10">
        <f>SUM(E26:E28)</f>
        <v>0</v>
      </c>
      <c r="F29" s="3"/>
      <c r="G29" s="47"/>
      <c r="H29" s="47"/>
      <c r="I29" s="47"/>
      <c r="J29" s="47"/>
      <c r="K29" s="47"/>
    </row>
    <row r="30" spans="1:11" s="4" customFormat="1" ht="17.100000000000001" customHeight="1">
      <c r="A30" s="3"/>
      <c r="B30" s="3"/>
      <c r="C30" s="40" t="s">
        <v>31</v>
      </c>
      <c r="D30" s="40"/>
      <c r="E30" s="10">
        <f>E21+E29</f>
        <v>0</v>
      </c>
      <c r="F30" s="3"/>
      <c r="G30" s="43" t="s">
        <v>32</v>
      </c>
      <c r="H30" s="43"/>
      <c r="I30" s="43"/>
      <c r="J30" s="43" t="s">
        <v>33</v>
      </c>
      <c r="K30" s="43"/>
    </row>
    <row r="31" spans="1:11">
      <c r="A31" s="2"/>
      <c r="B31" s="2"/>
      <c r="C31" s="2"/>
      <c r="D31" s="2"/>
      <c r="E31" s="2"/>
      <c r="F31" s="2"/>
    </row>
    <row r="32" spans="1:11">
      <c r="A32" s="2"/>
      <c r="B32" s="40" t="s">
        <v>34</v>
      </c>
      <c r="C32" s="40"/>
      <c r="D32" s="40"/>
      <c r="E32" s="14">
        <f>IF(B9=1,916,916*B9)</f>
        <v>916</v>
      </c>
      <c r="F32" s="2"/>
    </row>
    <row r="33" spans="1:11">
      <c r="A33" s="2"/>
      <c r="B33" s="2"/>
      <c r="C33" s="2"/>
      <c r="D33" s="2"/>
      <c r="E33" s="2"/>
      <c r="F33" s="2"/>
    </row>
    <row r="34" spans="1:11" ht="20.100000000000001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s="4" customFormat="1" ht="15">
      <c r="A35" s="3"/>
      <c r="B35" s="3"/>
      <c r="C35" s="3"/>
      <c r="D35" s="3"/>
      <c r="E35" s="3"/>
      <c r="F35" s="3"/>
      <c r="G35" s="3"/>
      <c r="H35" s="3"/>
      <c r="I35" s="3"/>
    </row>
    <row r="36" spans="1:11" s="4" customFormat="1" ht="17.100000000000001" customHeight="1">
      <c r="A36" s="45" t="s">
        <v>26</v>
      </c>
      <c r="B36" s="45"/>
      <c r="C36" s="45"/>
      <c r="D36" s="45"/>
      <c r="E36" s="45"/>
      <c r="F36" s="9" t="s">
        <v>16</v>
      </c>
      <c r="G36" s="3"/>
      <c r="H36" s="46" t="s">
        <v>37</v>
      </c>
      <c r="I36" s="46"/>
      <c r="J36" s="46"/>
      <c r="K36" s="46"/>
    </row>
    <row r="37" spans="1:11" s="4" customFormat="1" ht="17.100000000000001" customHeight="1">
      <c r="A37" s="42" t="s">
        <v>38</v>
      </c>
      <c r="B37" s="42"/>
      <c r="C37" s="42"/>
      <c r="D37" s="42"/>
      <c r="E37" s="42"/>
      <c r="F37" s="34"/>
      <c r="G37" s="3"/>
      <c r="H37" s="46"/>
      <c r="I37" s="46"/>
      <c r="J37" s="46"/>
      <c r="K37" s="46"/>
    </row>
    <row r="38" spans="1:11" s="4" customFormat="1" ht="17.100000000000001" customHeight="1">
      <c r="A38" s="41" t="s">
        <v>39</v>
      </c>
      <c r="B38" s="41"/>
      <c r="C38" s="41"/>
      <c r="D38" s="41"/>
      <c r="E38" s="41"/>
      <c r="F38" s="34"/>
      <c r="G38" s="3"/>
      <c r="H38" s="46"/>
      <c r="I38" s="46"/>
      <c r="J38" s="46"/>
      <c r="K38" s="46"/>
    </row>
    <row r="39" spans="1:11" s="4" customFormat="1" ht="17.100000000000001" customHeight="1">
      <c r="A39" s="42" t="s">
        <v>40</v>
      </c>
      <c r="B39" s="42"/>
      <c r="C39" s="42"/>
      <c r="D39" s="42"/>
      <c r="E39" s="42"/>
      <c r="F39" s="34"/>
      <c r="G39" s="3"/>
      <c r="H39" s="46"/>
      <c r="I39" s="46"/>
      <c r="J39" s="46"/>
      <c r="K39" s="46"/>
    </row>
    <row r="40" spans="1:11" s="4" customFormat="1" ht="17.100000000000001" customHeight="1">
      <c r="A40" s="41" t="s">
        <v>41</v>
      </c>
      <c r="B40" s="41"/>
      <c r="C40" s="41"/>
      <c r="D40" s="41"/>
      <c r="E40" s="41"/>
      <c r="F40" s="34"/>
      <c r="G40" s="3"/>
      <c r="H40" s="46"/>
      <c r="I40" s="46"/>
      <c r="J40" s="46"/>
      <c r="K40" s="46"/>
    </row>
    <row r="41" spans="1:11" s="4" customFormat="1" ht="17.100000000000001" customHeight="1">
      <c r="A41" s="42" t="s">
        <v>42</v>
      </c>
      <c r="B41" s="42"/>
      <c r="C41" s="42"/>
      <c r="D41" s="42"/>
      <c r="E41" s="42"/>
      <c r="F41" s="34"/>
      <c r="G41" s="3"/>
      <c r="H41" s="46"/>
      <c r="I41" s="46"/>
      <c r="J41" s="46"/>
      <c r="K41" s="46"/>
    </row>
    <row r="42" spans="1:11" s="4" customFormat="1" ht="17.100000000000001" customHeight="1">
      <c r="A42" s="41" t="s">
        <v>43</v>
      </c>
      <c r="B42" s="41"/>
      <c r="C42" s="41"/>
      <c r="D42" s="41"/>
      <c r="E42" s="41"/>
      <c r="F42" s="34"/>
      <c r="G42" s="3"/>
      <c r="H42" s="46"/>
      <c r="I42" s="46"/>
      <c r="J42" s="46"/>
      <c r="K42" s="46"/>
    </row>
    <row r="43" spans="1:11" s="4" customFormat="1" ht="17.100000000000001" customHeight="1">
      <c r="A43" s="42" t="s">
        <v>44</v>
      </c>
      <c r="B43" s="42"/>
      <c r="C43" s="42"/>
      <c r="D43" s="42"/>
      <c r="E43" s="42"/>
      <c r="F43" s="34"/>
      <c r="G43" s="3"/>
      <c r="H43" s="46"/>
      <c r="I43" s="46"/>
      <c r="J43" s="46"/>
      <c r="K43" s="46"/>
    </row>
    <row r="44" spans="1:11" s="4" customFormat="1" ht="17.100000000000001" customHeight="1">
      <c r="A44" s="41" t="s">
        <v>45</v>
      </c>
      <c r="B44" s="41"/>
      <c r="C44" s="41"/>
      <c r="D44" s="41"/>
      <c r="E44" s="41"/>
      <c r="F44" s="34"/>
      <c r="G44" s="3"/>
      <c r="H44" s="46"/>
      <c r="I44" s="46"/>
      <c r="J44" s="46"/>
      <c r="K44" s="46"/>
    </row>
    <row r="45" spans="1:11" s="4" customFormat="1" ht="17.100000000000001" customHeight="1">
      <c r="A45" s="42" t="s">
        <v>46</v>
      </c>
      <c r="B45" s="42"/>
      <c r="C45" s="42"/>
      <c r="D45" s="42"/>
      <c r="E45" s="42"/>
      <c r="F45" s="34"/>
      <c r="G45" s="3"/>
      <c r="H45" s="46"/>
      <c r="I45" s="46"/>
      <c r="J45" s="46"/>
      <c r="K45" s="46"/>
    </row>
    <row r="46" spans="1:11" s="4" customFormat="1" ht="17.100000000000001" customHeight="1">
      <c r="A46" s="41" t="s">
        <v>47</v>
      </c>
      <c r="B46" s="41"/>
      <c r="C46" s="41"/>
      <c r="D46" s="41"/>
      <c r="E46" s="41"/>
      <c r="F46" s="34"/>
      <c r="G46" s="3"/>
      <c r="H46" s="46"/>
      <c r="I46" s="46"/>
      <c r="J46" s="46"/>
      <c r="K46" s="46"/>
    </row>
    <row r="47" spans="1:11" s="4" customFormat="1" ht="17.100000000000001" customHeight="1">
      <c r="A47" s="3"/>
      <c r="B47" s="3"/>
      <c r="C47" s="40" t="s">
        <v>48</v>
      </c>
      <c r="D47" s="40"/>
      <c r="E47" s="40"/>
      <c r="F47" s="10">
        <f>SUM(F37:F46)</f>
        <v>0</v>
      </c>
      <c r="G47" s="3"/>
      <c r="H47" s="46"/>
      <c r="I47" s="46"/>
      <c r="J47" s="46"/>
      <c r="K47" s="46"/>
    </row>
    <row r="48" spans="1:11" s="4" customFormat="1" ht="15">
      <c r="A48" s="3"/>
      <c r="B48" s="3"/>
      <c r="C48" s="3"/>
      <c r="D48" s="3"/>
      <c r="E48" s="3"/>
      <c r="F48" s="3"/>
      <c r="G48" s="3"/>
      <c r="H48" s="46"/>
      <c r="I48" s="46"/>
      <c r="J48" s="46"/>
      <c r="K48" s="46"/>
    </row>
    <row r="49" spans="1:9">
      <c r="A49" s="2"/>
      <c r="B49" s="40" t="s">
        <v>49</v>
      </c>
      <c r="C49" s="40"/>
      <c r="D49" s="40"/>
      <c r="E49" s="40"/>
      <c r="F49" s="14">
        <f>IF(B9=1,1200,B11*B9)</f>
        <v>1200</v>
      </c>
      <c r="G49" s="2"/>
      <c r="H49" s="2"/>
      <c r="I49" s="2"/>
    </row>
  </sheetData>
  <sheetProtection algorithmName="SHA-512" hashValue="QjL1e9CARxgD37yKZQbZzRzymEwuXO30XRmIiUvVPZ/ToIIXN9qhzYvqk8kHaJycO9sSh+w5OKUxUBZgRf8l3A==" saltValue="d56AhP8uVpYM1zyR/cAOTg==" spinCount="100000" sheet="1" objects="1" scenarios="1"/>
  <mergeCells count="35">
    <mergeCell ref="D11:E11"/>
    <mergeCell ref="G11:I11"/>
    <mergeCell ref="A1:I1"/>
    <mergeCell ref="A6:K6"/>
    <mergeCell ref="D9:E9"/>
    <mergeCell ref="G9:I9"/>
    <mergeCell ref="D10:E10"/>
    <mergeCell ref="A2:I2"/>
    <mergeCell ref="A13:K13"/>
    <mergeCell ref="H15:K16"/>
    <mergeCell ref="G18:K20"/>
    <mergeCell ref="A25:D25"/>
    <mergeCell ref="G25:K29"/>
    <mergeCell ref="A26:D26"/>
    <mergeCell ref="A27:D27"/>
    <mergeCell ref="A28:D28"/>
    <mergeCell ref="A36:E36"/>
    <mergeCell ref="H36:K48"/>
    <mergeCell ref="A37:E37"/>
    <mergeCell ref="A38:E38"/>
    <mergeCell ref="A39:E39"/>
    <mergeCell ref="A46:E46"/>
    <mergeCell ref="C47:E47"/>
    <mergeCell ref="C30:D30"/>
    <mergeCell ref="G30:I30"/>
    <mergeCell ref="J30:K30"/>
    <mergeCell ref="B32:D32"/>
    <mergeCell ref="A34:K34"/>
    <mergeCell ref="B49:E49"/>
    <mergeCell ref="A40:E40"/>
    <mergeCell ref="A41:E41"/>
    <mergeCell ref="A42:E42"/>
    <mergeCell ref="A43:E43"/>
    <mergeCell ref="A44:E44"/>
    <mergeCell ref="A45:E45"/>
  </mergeCells>
  <dataValidations count="1">
    <dataValidation type="decimal" allowBlank="1" showInputMessage="1" showErrorMessage="1" errorTitle="Invalid FTE" error="FTE must be a value between 0 and 1." sqref="B9" xr:uid="{33F827BD-D46C-6F4E-9DF3-CA23E220BA7C}">
      <formula1>0</formula1>
      <formula2>1</formula2>
    </dataValidation>
  </dataValidations>
  <hyperlinks>
    <hyperlink ref="J30:K30" r:id="rId1" display="CBA Clause 8.1" xr:uid="{74EC3FD5-74D6-184C-B515-A707A0C1421C}"/>
    <hyperlink ref="G30:I30" r:id="rId2" display="ATA Detailed Assignable Time Calculators" xr:uid="{09478CB7-D49D-574D-8995-63CC749076BE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D523-BB96-F248-B2EC-41A954C33F31}">
  <sheetPr codeName="Sheet11">
    <pageSetUpPr fitToPage="1"/>
  </sheetPr>
  <dimension ref="A1:L58"/>
  <sheetViews>
    <sheetView showGridLines="0" tabSelected="1" topLeftCell="A12" workbookViewId="0">
      <selection activeCell="D17" sqref="D17"/>
    </sheetView>
  </sheetViews>
  <sheetFormatPr defaultColWidth="11" defaultRowHeight="15.75"/>
  <cols>
    <col min="1" max="1" width="32.875" customWidth="1"/>
    <col min="2" max="2" width="22.875" customWidth="1"/>
    <col min="3" max="5" width="18.875" customWidth="1"/>
    <col min="6" max="6" width="14.625" customWidth="1"/>
    <col min="7" max="7" width="9" customWidth="1"/>
    <col min="8" max="9" width="18.875" customWidth="1"/>
  </cols>
  <sheetData>
    <row r="1" spans="1:12" ht="75" customHeight="1">
      <c r="A1" s="52" t="s">
        <v>52</v>
      </c>
      <c r="B1" s="52"/>
      <c r="C1" s="52"/>
      <c r="D1" s="52"/>
      <c r="E1" s="52"/>
      <c r="F1" s="52"/>
      <c r="G1" s="52"/>
      <c r="H1" s="52"/>
      <c r="I1" s="52"/>
    </row>
    <row r="2" spans="1:12" ht="15.95" customHeight="1">
      <c r="A2" s="1"/>
      <c r="B2" s="1"/>
      <c r="C2" s="1"/>
    </row>
    <row r="3" spans="1:12" ht="15.95" customHeight="1">
      <c r="A3" s="36" t="s">
        <v>1</v>
      </c>
      <c r="B3" s="1"/>
      <c r="C3" s="1"/>
    </row>
    <row r="4" spans="1:12" ht="15.95" customHeight="1">
      <c r="A4" s="36"/>
      <c r="B4" s="1"/>
      <c r="C4" s="1"/>
    </row>
    <row r="5" spans="1:12" s="5" customFormat="1" ht="20.100000000000001" customHeight="1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s="4" customFormat="1" ht="15">
      <c r="A6" s="3"/>
      <c r="B6" s="3"/>
      <c r="C6" s="3"/>
      <c r="D6" s="3"/>
      <c r="F6" s="3"/>
      <c r="G6" s="3"/>
      <c r="H6" s="3"/>
      <c r="I6" s="3"/>
    </row>
    <row r="7" spans="1:12" s="4" customFormat="1" ht="15">
      <c r="A7" s="8" t="s">
        <v>3</v>
      </c>
      <c r="B7" s="30"/>
      <c r="C7" s="3"/>
      <c r="D7" s="3"/>
      <c r="F7" s="9" t="s">
        <v>4</v>
      </c>
      <c r="G7" s="3"/>
      <c r="H7" s="3"/>
      <c r="I7" s="3"/>
    </row>
    <row r="8" spans="1:12" s="4" customFormat="1" ht="15">
      <c r="A8" s="8" t="s">
        <v>5</v>
      </c>
      <c r="B8" s="31">
        <v>1</v>
      </c>
      <c r="C8" s="3"/>
      <c r="D8" s="53" t="s">
        <v>6</v>
      </c>
      <c r="E8" s="54"/>
      <c r="F8" s="10">
        <f>E38</f>
        <v>0</v>
      </c>
      <c r="G8" s="55" t="str">
        <f>IF(F8&gt;E40," Maximum Instructional Time Exceeded", " Instructional time is within limit")</f>
        <v xml:space="preserve"> Instructional time is within limit</v>
      </c>
      <c r="H8" s="56"/>
      <c r="I8" s="56"/>
    </row>
    <row r="9" spans="1:12" s="4" customFormat="1" ht="15">
      <c r="A9" s="8" t="s">
        <v>7</v>
      </c>
      <c r="B9" s="30"/>
      <c r="C9" s="3"/>
      <c r="D9" s="53" t="s">
        <v>8</v>
      </c>
      <c r="E9" s="54"/>
      <c r="F9" s="10">
        <f>F56</f>
        <v>0</v>
      </c>
      <c r="G9" s="3"/>
      <c r="H9" s="3"/>
      <c r="I9" s="3"/>
    </row>
    <row r="10" spans="1:12" s="4" customFormat="1" ht="43.5">
      <c r="A10" s="13" t="s">
        <v>9</v>
      </c>
      <c r="B10" s="32"/>
      <c r="C10" s="3"/>
      <c r="D10" s="48" t="s">
        <v>10</v>
      </c>
      <c r="E10" s="49"/>
      <c r="F10" s="14">
        <f>F8+F9</f>
        <v>0</v>
      </c>
      <c r="G10" s="50" t="str">
        <f>IF(F10&gt;F58," Maximum Assignable Time Exceeded", " Assignable time is within limit")</f>
        <v xml:space="preserve"> Assignable time is within limit</v>
      </c>
      <c r="H10" s="51"/>
      <c r="I10" s="51"/>
    </row>
    <row r="11" spans="1:12" s="4" customFormat="1" ht="15">
      <c r="A11" s="3"/>
      <c r="B11" s="18" t="str">
        <f>IF(AND(B10=0,B8&lt;1),"ERROR: Typical assignable time for a full-time teacher MUST be entered to properly calculate assignable hours.","")</f>
        <v/>
      </c>
      <c r="C11" s="3"/>
      <c r="D11" s="15"/>
      <c r="E11" s="15"/>
      <c r="F11" s="12"/>
      <c r="G11" s="15"/>
      <c r="H11" s="15"/>
      <c r="I11" s="15"/>
    </row>
    <row r="12" spans="1:12" s="5" customFormat="1" ht="20.100000000000001" customHeight="1">
      <c r="A12" s="44" t="s">
        <v>11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s="4" customFormat="1" ht="15">
      <c r="A13" s="3"/>
      <c r="B13" s="3"/>
      <c r="C13" s="3"/>
      <c r="D13" s="3"/>
      <c r="E13" s="3"/>
      <c r="F13" s="3"/>
      <c r="G13" s="3"/>
      <c r="H13" s="3"/>
      <c r="I13" s="3"/>
    </row>
    <row r="14" spans="1:12" s="4" customFormat="1" ht="15">
      <c r="A14" s="6" t="s">
        <v>53</v>
      </c>
      <c r="B14" s="3"/>
      <c r="C14" s="3"/>
      <c r="D14" s="3"/>
      <c r="E14" s="3"/>
      <c r="F14" s="3"/>
      <c r="G14" s="3"/>
      <c r="H14" s="3"/>
      <c r="I14" s="3"/>
    </row>
    <row r="15" spans="1:12" s="4" customFormat="1" ht="17.100000000000001" customHeight="1">
      <c r="A15" s="9" t="s">
        <v>12</v>
      </c>
      <c r="B15" s="9" t="s">
        <v>13</v>
      </c>
      <c r="C15" s="9" t="s">
        <v>54</v>
      </c>
      <c r="D15" s="9" t="s">
        <v>14</v>
      </c>
      <c r="E15" s="9" t="s">
        <v>15</v>
      </c>
      <c r="F15" s="9" t="s">
        <v>16</v>
      </c>
      <c r="G15" s="3"/>
      <c r="H15" s="47" t="s">
        <v>17</v>
      </c>
      <c r="I15" s="47"/>
      <c r="J15" s="47"/>
      <c r="K15" s="47"/>
      <c r="L15" s="47"/>
    </row>
    <row r="16" spans="1:12" s="4" customFormat="1" ht="17.100000000000001" customHeight="1">
      <c r="A16" s="8" t="s">
        <v>18</v>
      </c>
      <c r="B16" s="33">
        <v>16</v>
      </c>
      <c r="C16" s="33">
        <v>2</v>
      </c>
      <c r="D16" s="34"/>
      <c r="E16" s="10">
        <f>D16*(B16-C16)</f>
        <v>0</v>
      </c>
      <c r="F16" s="10">
        <f>E16/60</f>
        <v>0</v>
      </c>
      <c r="G16" s="3"/>
      <c r="H16" s="47"/>
      <c r="I16" s="47"/>
      <c r="J16" s="47"/>
      <c r="K16" s="47"/>
      <c r="L16" s="47"/>
    </row>
    <row r="17" spans="1:12" s="4" customFormat="1" ht="17.100000000000001" customHeight="1">
      <c r="A17" s="8" t="s">
        <v>19</v>
      </c>
      <c r="B17" s="33">
        <v>19</v>
      </c>
      <c r="C17" s="33">
        <v>2</v>
      </c>
      <c r="D17" s="34"/>
      <c r="E17" s="10">
        <f t="shared" ref="E17:E20" si="0">D17*(B17-C17)</f>
        <v>0</v>
      </c>
      <c r="F17" s="10">
        <f t="shared" ref="F17:F20" si="1">E17/60</f>
        <v>0</v>
      </c>
      <c r="G17" s="3"/>
      <c r="H17" s="11"/>
      <c r="I17" s="11"/>
      <c r="J17" s="11"/>
      <c r="K17" s="11"/>
      <c r="L17" s="11"/>
    </row>
    <row r="18" spans="1:12" s="4" customFormat="1" ht="17.100000000000001" customHeight="1">
      <c r="A18" s="8" t="s">
        <v>20</v>
      </c>
      <c r="B18" s="33">
        <v>19</v>
      </c>
      <c r="C18" s="33">
        <v>2</v>
      </c>
      <c r="D18" s="34"/>
      <c r="E18" s="10">
        <f t="shared" si="0"/>
        <v>0</v>
      </c>
      <c r="F18" s="10">
        <f t="shared" si="1"/>
        <v>0</v>
      </c>
      <c r="G18" s="3"/>
      <c r="H18" s="47" t="s">
        <v>21</v>
      </c>
      <c r="I18" s="47"/>
      <c r="J18" s="47"/>
      <c r="K18" s="47"/>
      <c r="L18" s="47"/>
    </row>
    <row r="19" spans="1:12" s="4" customFormat="1" ht="17.100000000000001" customHeight="1">
      <c r="A19" s="8" t="s">
        <v>22</v>
      </c>
      <c r="B19" s="33">
        <v>21</v>
      </c>
      <c r="C19" s="33">
        <v>2</v>
      </c>
      <c r="D19" s="34"/>
      <c r="E19" s="10">
        <f t="shared" si="0"/>
        <v>0</v>
      </c>
      <c r="F19" s="10">
        <f t="shared" si="1"/>
        <v>0</v>
      </c>
      <c r="G19" s="3"/>
      <c r="H19" s="47"/>
      <c r="I19" s="47"/>
      <c r="J19" s="47"/>
      <c r="K19" s="47"/>
      <c r="L19" s="47"/>
    </row>
    <row r="20" spans="1:12" s="4" customFormat="1" ht="17.100000000000001" customHeight="1">
      <c r="A20" s="8" t="s">
        <v>23</v>
      </c>
      <c r="B20" s="33">
        <v>16</v>
      </c>
      <c r="C20" s="33">
        <v>2</v>
      </c>
      <c r="D20" s="34"/>
      <c r="E20" s="10">
        <f t="shared" si="0"/>
        <v>0</v>
      </c>
      <c r="F20" s="10">
        <f t="shared" si="1"/>
        <v>0</v>
      </c>
      <c r="G20" s="3"/>
      <c r="H20" s="47"/>
      <c r="I20" s="47"/>
      <c r="J20" s="47"/>
      <c r="K20" s="47"/>
      <c r="L20" s="47"/>
    </row>
    <row r="21" spans="1:12" s="4" customFormat="1" ht="17.100000000000001" customHeight="1">
      <c r="A21" s="3"/>
      <c r="B21" s="3"/>
      <c r="C21" s="3"/>
      <c r="E21" s="7" t="s">
        <v>24</v>
      </c>
      <c r="F21" s="10">
        <f>SUM(F16:F20)</f>
        <v>0</v>
      </c>
      <c r="G21" s="3"/>
      <c r="H21" s="3"/>
      <c r="I21" s="3"/>
    </row>
    <row r="22" spans="1:12" s="4" customFormat="1" ht="15" customHeight="1">
      <c r="A22" s="3"/>
      <c r="B22" s="3"/>
      <c r="C22" s="3"/>
      <c r="D22" s="3"/>
      <c r="E22" s="3"/>
      <c r="F22" s="3"/>
    </row>
    <row r="23" spans="1:12" s="4" customFormat="1" ht="15" customHeight="1">
      <c r="A23" s="6" t="s">
        <v>55</v>
      </c>
      <c r="B23" s="3"/>
      <c r="C23" s="3"/>
      <c r="D23" s="3"/>
      <c r="E23" s="3"/>
      <c r="F23" s="3"/>
      <c r="H23" s="66" t="s">
        <v>56</v>
      </c>
      <c r="I23" s="66"/>
      <c r="J23" s="66"/>
      <c r="K23" s="66"/>
      <c r="L23" s="66"/>
    </row>
    <row r="24" spans="1:12" s="4" customFormat="1" ht="15" customHeight="1">
      <c r="A24" s="9" t="s">
        <v>12</v>
      </c>
      <c r="B24" s="9" t="s">
        <v>13</v>
      </c>
      <c r="C24" s="9" t="s">
        <v>54</v>
      </c>
      <c r="D24" s="9" t="s">
        <v>14</v>
      </c>
      <c r="E24" s="9" t="s">
        <v>15</v>
      </c>
      <c r="F24" s="9" t="s">
        <v>16</v>
      </c>
      <c r="G24" s="3"/>
      <c r="H24" s="66"/>
      <c r="I24" s="66"/>
      <c r="J24" s="66"/>
      <c r="K24" s="66"/>
      <c r="L24" s="66"/>
    </row>
    <row r="25" spans="1:12" s="4" customFormat="1" ht="15" customHeight="1">
      <c r="A25" s="8" t="s">
        <v>18</v>
      </c>
      <c r="B25" s="33">
        <v>17</v>
      </c>
      <c r="C25" s="33">
        <v>2</v>
      </c>
      <c r="D25" s="34"/>
      <c r="E25" s="10">
        <f>D25*(B25-C25)</f>
        <v>0</v>
      </c>
      <c r="F25" s="10">
        <f>E25/60</f>
        <v>0</v>
      </c>
      <c r="G25" s="3"/>
    </row>
    <row r="26" spans="1:12" s="4" customFormat="1" ht="15" customHeight="1">
      <c r="A26" s="8" t="s">
        <v>19</v>
      </c>
      <c r="B26" s="33">
        <v>20</v>
      </c>
      <c r="C26" s="33">
        <v>2</v>
      </c>
      <c r="D26" s="34"/>
      <c r="E26" s="10">
        <f t="shared" ref="E26:E29" si="2">D26*(B26-C26)</f>
        <v>0</v>
      </c>
      <c r="F26" s="10">
        <f t="shared" ref="F26:F29" si="3">E26/60</f>
        <v>0</v>
      </c>
      <c r="G26" s="3"/>
      <c r="H26" s="3" t="s">
        <v>57</v>
      </c>
    </row>
    <row r="27" spans="1:12" s="4" customFormat="1" ht="15" customHeight="1">
      <c r="A27" s="8" t="s">
        <v>20</v>
      </c>
      <c r="B27" s="33">
        <v>20</v>
      </c>
      <c r="C27" s="33">
        <v>2</v>
      </c>
      <c r="D27" s="34"/>
      <c r="E27" s="10">
        <f t="shared" si="2"/>
        <v>0</v>
      </c>
      <c r="F27" s="10">
        <f t="shared" si="3"/>
        <v>0</v>
      </c>
      <c r="G27" s="3"/>
    </row>
    <row r="28" spans="1:12" s="4" customFormat="1" ht="15" customHeight="1">
      <c r="A28" s="8" t="s">
        <v>22</v>
      </c>
      <c r="B28" s="33">
        <v>19</v>
      </c>
      <c r="C28" s="33">
        <v>2</v>
      </c>
      <c r="D28" s="34"/>
      <c r="E28" s="10">
        <f t="shared" si="2"/>
        <v>0</v>
      </c>
      <c r="F28" s="10">
        <f t="shared" si="3"/>
        <v>0</v>
      </c>
      <c r="G28" s="3"/>
    </row>
    <row r="29" spans="1:12" s="4" customFormat="1" ht="15" customHeight="1">
      <c r="A29" s="8" t="s">
        <v>23</v>
      </c>
      <c r="B29" s="33">
        <v>14</v>
      </c>
      <c r="C29" s="33">
        <v>2</v>
      </c>
      <c r="D29" s="34"/>
      <c r="E29" s="10">
        <f t="shared" si="2"/>
        <v>0</v>
      </c>
      <c r="F29" s="10">
        <f t="shared" si="3"/>
        <v>0</v>
      </c>
      <c r="G29" s="3"/>
    </row>
    <row r="30" spans="1:12" s="4" customFormat="1" ht="15" customHeight="1">
      <c r="A30" s="3"/>
      <c r="B30" s="3"/>
      <c r="C30" s="3"/>
      <c r="E30" s="7" t="s">
        <v>24</v>
      </c>
      <c r="F30" s="10">
        <f>SUM(F25:F29)</f>
        <v>0</v>
      </c>
    </row>
    <row r="31" spans="1:12" s="4" customFormat="1" ht="15" customHeight="1">
      <c r="A31" s="3"/>
      <c r="B31" s="3"/>
      <c r="C31" s="3"/>
      <c r="D31" s="7"/>
      <c r="E31" s="12"/>
      <c r="F31" s="3"/>
    </row>
    <row r="32" spans="1:12" s="4" customFormat="1" ht="15">
      <c r="A32" s="6" t="s">
        <v>25</v>
      </c>
      <c r="B32" s="3"/>
      <c r="C32" s="3"/>
      <c r="D32" s="3"/>
      <c r="E32" s="3"/>
      <c r="F32" s="3"/>
    </row>
    <row r="33" spans="1:11" s="4" customFormat="1" ht="17.100000000000001" customHeight="1">
      <c r="A33" s="63" t="s">
        <v>26</v>
      </c>
      <c r="B33" s="64"/>
      <c r="C33" s="64"/>
      <c r="D33" s="65"/>
      <c r="E33" s="9" t="s">
        <v>16</v>
      </c>
      <c r="F33" s="3"/>
      <c r="G33" s="47" t="s">
        <v>27</v>
      </c>
      <c r="H33" s="47"/>
      <c r="I33" s="47"/>
      <c r="J33" s="47"/>
      <c r="K33" s="47"/>
    </row>
    <row r="34" spans="1:11" s="4" customFormat="1" ht="17.100000000000001" customHeight="1">
      <c r="A34" s="53" t="s">
        <v>28</v>
      </c>
      <c r="B34" s="54"/>
      <c r="C34" s="54"/>
      <c r="D34" s="59"/>
      <c r="E34" s="34"/>
      <c r="F34" s="3"/>
      <c r="G34" s="47"/>
      <c r="H34" s="47"/>
      <c r="I34" s="47"/>
      <c r="J34" s="47"/>
      <c r="K34" s="47"/>
    </row>
    <row r="35" spans="1:11" s="4" customFormat="1" ht="17.100000000000001" customHeight="1">
      <c r="A35" s="53" t="s">
        <v>29</v>
      </c>
      <c r="B35" s="54"/>
      <c r="C35" s="54"/>
      <c r="D35" s="59"/>
      <c r="E35" s="34"/>
      <c r="F35" s="3"/>
      <c r="G35" s="47"/>
      <c r="H35" s="47"/>
      <c r="I35" s="47"/>
      <c r="J35" s="47"/>
      <c r="K35" s="47"/>
    </row>
    <row r="36" spans="1:11" s="4" customFormat="1" ht="17.100000000000001" customHeight="1">
      <c r="A36" s="53" t="s">
        <v>30</v>
      </c>
      <c r="B36" s="54"/>
      <c r="C36" s="54"/>
      <c r="D36" s="59"/>
      <c r="E36" s="34"/>
      <c r="F36" s="3"/>
      <c r="G36" s="47"/>
      <c r="H36" s="47"/>
      <c r="I36" s="47"/>
      <c r="J36" s="47"/>
      <c r="K36" s="47"/>
    </row>
    <row r="37" spans="1:11" s="4" customFormat="1" ht="17.100000000000001" customHeight="1">
      <c r="A37" s="3"/>
      <c r="B37" s="3"/>
      <c r="C37" s="3"/>
      <c r="D37" s="7" t="s">
        <v>24</v>
      </c>
      <c r="E37" s="10">
        <f>SUM(E34:E36)</f>
        <v>0</v>
      </c>
      <c r="F37" s="3"/>
      <c r="G37" s="47"/>
      <c r="H37" s="47"/>
      <c r="I37" s="47"/>
      <c r="J37" s="47"/>
      <c r="K37" s="47"/>
    </row>
    <row r="38" spans="1:11" s="4" customFormat="1" ht="17.100000000000001" customHeight="1">
      <c r="A38" s="3"/>
      <c r="B38" s="3"/>
      <c r="C38" s="40" t="s">
        <v>31</v>
      </c>
      <c r="D38" s="40"/>
      <c r="E38" s="10">
        <f>F21+E37+F30</f>
        <v>0</v>
      </c>
      <c r="F38" s="3"/>
      <c r="G38" s="43" t="s">
        <v>32</v>
      </c>
      <c r="H38" s="43"/>
      <c r="I38" s="43"/>
      <c r="J38" s="43" t="s">
        <v>33</v>
      </c>
      <c r="K38" s="43"/>
    </row>
    <row r="39" spans="1:11" s="4" customFormat="1" ht="17.100000000000001" customHeight="1">
      <c r="A39" s="3"/>
      <c r="B39" s="3"/>
      <c r="C39" s="7"/>
      <c r="D39" s="7"/>
      <c r="E39" s="12"/>
      <c r="F39" s="3"/>
      <c r="G39" s="16"/>
      <c r="H39" s="16"/>
      <c r="I39" s="16"/>
      <c r="J39" s="16"/>
      <c r="K39" s="16"/>
    </row>
    <row r="40" spans="1:11" s="4" customFormat="1" ht="17.100000000000001" customHeight="1">
      <c r="A40" s="3"/>
      <c r="B40" s="40" t="s">
        <v>34</v>
      </c>
      <c r="C40" s="40"/>
      <c r="D40" s="40"/>
      <c r="E40" s="14">
        <f>IF(B8=1,916,916*B8)</f>
        <v>916</v>
      </c>
      <c r="F40" s="3"/>
      <c r="G40" s="16"/>
      <c r="H40" s="16"/>
      <c r="I40" s="16"/>
      <c r="J40" s="16"/>
      <c r="K40" s="16"/>
    </row>
    <row r="41" spans="1:11">
      <c r="A41" s="2"/>
      <c r="B41" s="2"/>
      <c r="C41" s="2"/>
      <c r="D41" s="2"/>
      <c r="E41" s="2"/>
      <c r="F41" s="2"/>
    </row>
    <row r="42" spans="1:11" ht="20.100000000000001" customHeight="1">
      <c r="A42" s="44" t="s">
        <v>36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s="4" customFormat="1" ht="15">
      <c r="A43" s="3"/>
      <c r="B43" s="3"/>
      <c r="C43" s="3"/>
      <c r="D43" s="3"/>
      <c r="E43" s="3"/>
      <c r="F43" s="3"/>
      <c r="G43" s="3"/>
      <c r="H43" s="3"/>
      <c r="I43" s="3"/>
    </row>
    <row r="44" spans="1:11" s="4" customFormat="1" ht="17.100000000000001" customHeight="1">
      <c r="A44" s="63" t="s">
        <v>26</v>
      </c>
      <c r="B44" s="64"/>
      <c r="C44" s="64"/>
      <c r="D44" s="64"/>
      <c r="E44" s="65"/>
      <c r="F44" s="9" t="s">
        <v>16</v>
      </c>
      <c r="G44" s="3"/>
      <c r="H44" s="47" t="s">
        <v>58</v>
      </c>
      <c r="I44" s="47"/>
      <c r="J44" s="47"/>
      <c r="K44" s="47"/>
    </row>
    <row r="45" spans="1:11" s="4" customFormat="1" ht="17.100000000000001" customHeight="1">
      <c r="A45" s="53" t="s">
        <v>38</v>
      </c>
      <c r="B45" s="54"/>
      <c r="C45" s="54"/>
      <c r="D45" s="54"/>
      <c r="E45" s="59"/>
      <c r="F45" s="34"/>
      <c r="G45" s="3"/>
      <c r="H45" s="47"/>
      <c r="I45" s="47"/>
      <c r="J45" s="47"/>
      <c r="K45" s="47"/>
    </row>
    <row r="46" spans="1:11" s="4" customFormat="1" ht="17.100000000000001" customHeight="1">
      <c r="A46" s="53" t="s">
        <v>59</v>
      </c>
      <c r="B46" s="54"/>
      <c r="C46" s="54"/>
      <c r="D46" s="54"/>
      <c r="E46" s="59"/>
      <c r="F46" s="34"/>
      <c r="G46" s="3"/>
      <c r="H46" s="47"/>
      <c r="I46" s="47"/>
      <c r="J46" s="47"/>
      <c r="K46" s="47"/>
    </row>
    <row r="47" spans="1:11" s="4" customFormat="1" ht="17.100000000000001" customHeight="1">
      <c r="A47" s="60" t="s">
        <v>39</v>
      </c>
      <c r="B47" s="61"/>
      <c r="C47" s="61"/>
      <c r="D47" s="61"/>
      <c r="E47" s="62"/>
      <c r="F47" s="34"/>
      <c r="G47" s="3"/>
      <c r="H47" s="47"/>
      <c r="I47" s="47"/>
      <c r="J47" s="47"/>
      <c r="K47" s="47"/>
    </row>
    <row r="48" spans="1:11" s="4" customFormat="1" ht="17.100000000000001" customHeight="1">
      <c r="A48" s="53" t="s">
        <v>40</v>
      </c>
      <c r="B48" s="54"/>
      <c r="C48" s="54"/>
      <c r="D48" s="54"/>
      <c r="E48" s="59"/>
      <c r="F48" s="34"/>
      <c r="G48" s="3"/>
      <c r="H48" s="47"/>
      <c r="I48" s="47"/>
      <c r="J48" s="47"/>
      <c r="K48" s="47"/>
    </row>
    <row r="49" spans="1:11" s="4" customFormat="1" ht="17.100000000000001" customHeight="1">
      <c r="A49" s="60" t="s">
        <v>41</v>
      </c>
      <c r="B49" s="61"/>
      <c r="C49" s="61"/>
      <c r="D49" s="61"/>
      <c r="E49" s="62"/>
      <c r="F49" s="34"/>
      <c r="G49" s="3"/>
      <c r="H49" s="47"/>
      <c r="I49" s="47"/>
      <c r="J49" s="47"/>
      <c r="K49" s="47"/>
    </row>
    <row r="50" spans="1:11" s="4" customFormat="1" ht="17.100000000000001" customHeight="1">
      <c r="A50" s="53" t="s">
        <v>42</v>
      </c>
      <c r="B50" s="54"/>
      <c r="C50" s="54"/>
      <c r="D50" s="54"/>
      <c r="E50" s="59"/>
      <c r="F50" s="34"/>
      <c r="G50" s="3"/>
      <c r="H50" s="47"/>
      <c r="I50" s="47"/>
      <c r="J50" s="47"/>
      <c r="K50" s="47"/>
    </row>
    <row r="51" spans="1:11" s="4" customFormat="1" ht="17.100000000000001" customHeight="1">
      <c r="A51" s="60" t="s">
        <v>43</v>
      </c>
      <c r="B51" s="61"/>
      <c r="C51" s="61"/>
      <c r="D51" s="61"/>
      <c r="E51" s="62"/>
      <c r="F51" s="34"/>
      <c r="G51" s="3"/>
      <c r="H51" s="47"/>
      <c r="I51" s="47"/>
      <c r="J51" s="47"/>
      <c r="K51" s="47"/>
    </row>
    <row r="52" spans="1:11" s="4" customFormat="1" ht="17.100000000000001" customHeight="1">
      <c r="A52" s="53" t="s">
        <v>44</v>
      </c>
      <c r="B52" s="54"/>
      <c r="C52" s="54"/>
      <c r="D52" s="54"/>
      <c r="E52" s="59"/>
      <c r="F52" s="34"/>
      <c r="G52" s="3"/>
      <c r="H52" s="47"/>
      <c r="I52" s="47"/>
      <c r="J52" s="47"/>
      <c r="K52" s="47"/>
    </row>
    <row r="53" spans="1:11" s="4" customFormat="1" ht="17.100000000000001" customHeight="1">
      <c r="A53" s="60" t="s">
        <v>45</v>
      </c>
      <c r="B53" s="61"/>
      <c r="C53" s="61"/>
      <c r="D53" s="61"/>
      <c r="E53" s="62"/>
      <c r="F53" s="34"/>
      <c r="G53" s="3"/>
      <c r="H53" s="47"/>
      <c r="I53" s="47"/>
      <c r="J53" s="47"/>
      <c r="K53" s="47"/>
    </row>
    <row r="54" spans="1:11" s="4" customFormat="1" ht="17.100000000000001" customHeight="1">
      <c r="A54" s="53" t="s">
        <v>46</v>
      </c>
      <c r="B54" s="54"/>
      <c r="C54" s="54"/>
      <c r="D54" s="54"/>
      <c r="E54" s="59"/>
      <c r="F54" s="34"/>
      <c r="G54" s="3"/>
      <c r="H54" s="47"/>
      <c r="I54" s="47"/>
      <c r="J54" s="47"/>
      <c r="K54" s="47"/>
    </row>
    <row r="55" spans="1:11" s="4" customFormat="1" ht="17.100000000000001" customHeight="1">
      <c r="A55" s="60" t="s">
        <v>47</v>
      </c>
      <c r="B55" s="61"/>
      <c r="C55" s="61"/>
      <c r="D55" s="61"/>
      <c r="E55" s="62"/>
      <c r="F55" s="34"/>
      <c r="G55" s="3"/>
      <c r="H55" s="47"/>
      <c r="I55" s="47"/>
      <c r="J55" s="47"/>
      <c r="K55" s="47"/>
    </row>
    <row r="56" spans="1:11" s="4" customFormat="1" ht="17.100000000000001" customHeight="1">
      <c r="A56" s="3"/>
      <c r="B56" s="3"/>
      <c r="C56" s="40" t="s">
        <v>48</v>
      </c>
      <c r="D56" s="40"/>
      <c r="E56" s="40"/>
      <c r="F56" s="10">
        <f>SUM(F45:F55)</f>
        <v>0</v>
      </c>
      <c r="G56" s="3"/>
      <c r="H56" s="47"/>
      <c r="I56" s="47"/>
      <c r="J56" s="47"/>
      <c r="K56" s="47"/>
    </row>
    <row r="57" spans="1:11" s="4" customFormat="1" ht="15">
      <c r="A57" s="3"/>
      <c r="B57" s="3"/>
      <c r="C57" s="3"/>
      <c r="D57" s="3"/>
      <c r="E57" s="3"/>
      <c r="F57" s="3"/>
      <c r="G57" s="3"/>
      <c r="H57" s="47"/>
      <c r="I57" s="47"/>
      <c r="J57" s="47"/>
      <c r="K57" s="47"/>
    </row>
    <row r="58" spans="1:11">
      <c r="A58" s="2"/>
      <c r="B58" s="40" t="s">
        <v>49</v>
      </c>
      <c r="C58" s="40"/>
      <c r="D58" s="40"/>
      <c r="E58" s="40"/>
      <c r="F58" s="14">
        <f>IF(B8=1,1200,B10*B8)</f>
        <v>1200</v>
      </c>
      <c r="G58" s="2"/>
      <c r="H58" s="2"/>
      <c r="I58" s="2"/>
    </row>
  </sheetData>
  <sheetProtection algorithmName="SHA-512" hashValue="tC4Ksr4Dfq8suH5ll5pyl/95wtGmjBagDm2+QzXfiurk+qzgW0O2aCdzdK4IbH1oZY9SoNamS2iHFFF+23RuZQ==" saltValue="dscrB4Cvqd9piCiM1xwToQ==" spinCount="100000" sheet="1" objects="1" scenarios="1"/>
  <mergeCells count="36">
    <mergeCell ref="H23:L24"/>
    <mergeCell ref="D10:E10"/>
    <mergeCell ref="G10:I10"/>
    <mergeCell ref="A1:I1"/>
    <mergeCell ref="D8:E8"/>
    <mergeCell ref="G8:I8"/>
    <mergeCell ref="D9:E9"/>
    <mergeCell ref="A5:L5"/>
    <mergeCell ref="H15:L16"/>
    <mergeCell ref="A12:L12"/>
    <mergeCell ref="H18:L20"/>
    <mergeCell ref="A33:D33"/>
    <mergeCell ref="G33:K37"/>
    <mergeCell ref="A34:D34"/>
    <mergeCell ref="A35:D35"/>
    <mergeCell ref="A36:D36"/>
    <mergeCell ref="A44:E44"/>
    <mergeCell ref="H44:K57"/>
    <mergeCell ref="A45:E45"/>
    <mergeCell ref="A46:E46"/>
    <mergeCell ref="A47:E47"/>
    <mergeCell ref="A54:E54"/>
    <mergeCell ref="A55:E55"/>
    <mergeCell ref="C56:E56"/>
    <mergeCell ref="C38:D38"/>
    <mergeCell ref="G38:I38"/>
    <mergeCell ref="J38:K38"/>
    <mergeCell ref="B40:D40"/>
    <mergeCell ref="A42:K42"/>
    <mergeCell ref="B58:E58"/>
    <mergeCell ref="A48:E48"/>
    <mergeCell ref="A49:E49"/>
    <mergeCell ref="A50:E50"/>
    <mergeCell ref="A51:E51"/>
    <mergeCell ref="A52:E52"/>
    <mergeCell ref="A53:E53"/>
  </mergeCells>
  <dataValidations disablePrompts="1" count="1">
    <dataValidation type="decimal" allowBlank="1" showErrorMessage="1" errorTitle="Invalid FTE" error="FTE must be a value between 0 and 1." sqref="B8" xr:uid="{463BC21D-FB4E-7046-8508-28A9EAF87DFA}">
      <formula1>0</formula1>
      <formula2>1</formula2>
    </dataValidation>
  </dataValidations>
  <hyperlinks>
    <hyperlink ref="J38:K38" r:id="rId1" display="CBA Clause 8.1" xr:uid="{363A9669-5B0B-1147-9EE6-0304D5DBC88B}"/>
    <hyperlink ref="G38:I38" r:id="rId2" display="ATA Detailed Assignable Time Calculators" xr:uid="{18FC1607-067F-F543-8D6C-6549803C29A8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D4C1-258D-8547-B990-4E9D2E3AE710}">
  <sheetPr>
    <pageSetUpPr fitToPage="1"/>
  </sheetPr>
  <dimension ref="A1:K39"/>
  <sheetViews>
    <sheetView showGridLines="0" workbookViewId="0">
      <selection activeCell="B7" sqref="B7"/>
    </sheetView>
  </sheetViews>
  <sheetFormatPr defaultColWidth="11" defaultRowHeight="15.75"/>
  <cols>
    <col min="1" max="1" width="32.875" customWidth="1"/>
    <col min="2" max="2" width="22.875" customWidth="1"/>
    <col min="3" max="5" width="18.875" customWidth="1"/>
    <col min="6" max="6" width="14.625" customWidth="1"/>
    <col min="7" max="7" width="9" customWidth="1"/>
    <col min="8" max="9" width="18.875" customWidth="1"/>
  </cols>
  <sheetData>
    <row r="1" spans="1:11" ht="75" customHeight="1">
      <c r="A1" s="52" t="s">
        <v>60</v>
      </c>
      <c r="B1" s="52"/>
      <c r="C1" s="52"/>
      <c r="D1" s="52"/>
      <c r="E1" s="52"/>
      <c r="F1" s="52"/>
      <c r="G1" s="52"/>
      <c r="H1" s="52"/>
      <c r="I1" s="52"/>
    </row>
    <row r="2" spans="1:11" ht="15.95" customHeight="1">
      <c r="A2" s="1"/>
      <c r="B2" s="1"/>
      <c r="C2" s="1"/>
    </row>
    <row r="3" spans="1:11" ht="15.95" customHeight="1">
      <c r="A3" s="36" t="s">
        <v>1</v>
      </c>
      <c r="B3" s="1"/>
      <c r="C3" s="1"/>
    </row>
    <row r="4" spans="1:11" ht="15.95" customHeight="1">
      <c r="A4" s="36"/>
      <c r="B4" s="1"/>
      <c r="C4" s="1"/>
    </row>
    <row r="5" spans="1:11" s="5" customFormat="1" ht="20.100000000000001" customHeight="1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s="4" customFormat="1" ht="15">
      <c r="A6" s="3"/>
      <c r="B6" s="3"/>
      <c r="C6" s="3"/>
      <c r="D6" s="3"/>
      <c r="F6" s="3"/>
      <c r="G6" s="3"/>
      <c r="H6" s="3"/>
      <c r="I6" s="3"/>
    </row>
    <row r="7" spans="1:11" s="4" customFormat="1" ht="15">
      <c r="A7" s="8" t="s">
        <v>3</v>
      </c>
      <c r="B7" s="30"/>
      <c r="C7" s="3"/>
      <c r="D7" s="3"/>
      <c r="F7" s="20" t="s">
        <v>4</v>
      </c>
      <c r="G7" s="3"/>
      <c r="H7" s="3"/>
      <c r="I7" s="3"/>
    </row>
    <row r="8" spans="1:11" s="4" customFormat="1" ht="15">
      <c r="A8" s="8" t="s">
        <v>5</v>
      </c>
      <c r="B8" s="31">
        <v>1</v>
      </c>
      <c r="C8" s="3"/>
      <c r="D8" s="67" t="s">
        <v>8</v>
      </c>
      <c r="E8" s="67"/>
      <c r="F8" s="21">
        <f>F37</f>
        <v>0</v>
      </c>
      <c r="G8" s="55" t="str">
        <f>IF(F8&gt;F39, " Maximum Assignable Time Exceeded"," Assignable time is within limit")</f>
        <v xml:space="preserve"> Assignable time is within limit</v>
      </c>
      <c r="H8" s="56"/>
      <c r="I8" s="56"/>
    </row>
    <row r="9" spans="1:11" s="4" customFormat="1" ht="15">
      <c r="A9" s="8" t="s">
        <v>7</v>
      </c>
      <c r="B9" s="30"/>
      <c r="C9" s="3"/>
      <c r="D9" s="24"/>
      <c r="E9" s="24"/>
      <c r="F9" s="23"/>
      <c r="G9" s="3"/>
      <c r="H9" s="3"/>
      <c r="I9" s="3"/>
    </row>
    <row r="10" spans="1:11" s="4" customFormat="1" ht="15">
      <c r="A10" s="8" t="s">
        <v>61</v>
      </c>
      <c r="B10" s="32"/>
      <c r="C10" s="3"/>
      <c r="D10" s="25"/>
      <c r="E10" s="25"/>
      <c r="F10" s="22"/>
      <c r="G10" s="3"/>
      <c r="H10" s="3"/>
      <c r="I10" s="3"/>
    </row>
    <row r="11" spans="1:11" s="4" customFormat="1" ht="15">
      <c r="A11" s="3"/>
      <c r="B11" s="18"/>
      <c r="C11" s="3"/>
      <c r="D11" s="3"/>
      <c r="E11" s="3"/>
      <c r="F11" s="3"/>
      <c r="G11" s="3"/>
      <c r="H11" s="3"/>
      <c r="I11" s="3"/>
    </row>
    <row r="12" spans="1:11" s="5" customFormat="1" ht="20.100000000000001" customHeight="1">
      <c r="A12" s="44" t="s">
        <v>62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s="4" customFormat="1" ht="15">
      <c r="A13" s="3"/>
      <c r="B13" s="3"/>
      <c r="C13" s="3"/>
      <c r="D13" s="3"/>
      <c r="E13" s="3"/>
      <c r="F13" s="3"/>
      <c r="G13" s="3"/>
      <c r="H13" s="3"/>
      <c r="I13" s="3"/>
    </row>
    <row r="14" spans="1:11" s="4" customFormat="1" ht="17.100000000000001" customHeight="1">
      <c r="A14" s="42" t="s">
        <v>63</v>
      </c>
      <c r="B14" s="42"/>
      <c r="C14" s="34"/>
      <c r="D14" s="55" t="str">
        <f>IF(C14&lt;=(117*B8)," Instructional assignment is compliant with collective agreement."," Too many students assigned based on FTE.")</f>
        <v xml:space="preserve"> Instructional assignment is compliant with collective agreement.</v>
      </c>
      <c r="E14" s="56"/>
      <c r="F14" s="56"/>
      <c r="H14" s="47" t="s">
        <v>64</v>
      </c>
      <c r="I14" s="47"/>
      <c r="J14" s="47"/>
      <c r="K14" s="47"/>
    </row>
    <row r="15" spans="1:11" s="4" customFormat="1" ht="17.100000000000001" customHeight="1">
      <c r="A15" s="3"/>
      <c r="B15" s="12"/>
      <c r="C15" s="12"/>
      <c r="D15" s="12"/>
      <c r="E15" s="12"/>
      <c r="F15" s="3"/>
      <c r="G15" s="11"/>
      <c r="H15" s="47"/>
      <c r="I15" s="47"/>
      <c r="J15" s="47"/>
      <c r="K15" s="47"/>
    </row>
    <row r="16" spans="1:11" s="4" customFormat="1" ht="17.100000000000001" customHeight="1">
      <c r="A16" s="47" t="s">
        <v>65</v>
      </c>
      <c r="B16" s="47"/>
      <c r="C16" s="47"/>
      <c r="D16" s="47"/>
      <c r="E16" s="47"/>
      <c r="F16" s="3"/>
      <c r="G16" s="11"/>
      <c r="H16" s="47"/>
      <c r="I16" s="47"/>
      <c r="J16" s="47"/>
      <c r="K16" s="47"/>
    </row>
    <row r="17" spans="1:11" s="4" customFormat="1" ht="15">
      <c r="A17" s="47"/>
      <c r="B17" s="47"/>
      <c r="C17" s="47"/>
      <c r="D17" s="47"/>
      <c r="E17" s="47"/>
      <c r="F17" s="3"/>
    </row>
    <row r="18" spans="1:11" s="4" customFormat="1" ht="17.100000000000001" customHeight="1">
      <c r="A18" s="47"/>
      <c r="B18" s="47"/>
      <c r="C18" s="47"/>
      <c r="D18" s="47"/>
      <c r="E18" s="47"/>
      <c r="F18" s="3"/>
    </row>
    <row r="19" spans="1:11" s="4" customFormat="1" ht="17.100000000000001" customHeight="1">
      <c r="A19" s="47"/>
      <c r="B19" s="47"/>
      <c r="C19" s="47"/>
      <c r="D19" s="47"/>
      <c r="E19" s="47"/>
      <c r="F19" s="3"/>
    </row>
    <row r="20" spans="1:11" s="4" customFormat="1" ht="17.100000000000001" customHeight="1">
      <c r="A20" s="47"/>
      <c r="B20" s="47"/>
      <c r="C20" s="47"/>
      <c r="D20" s="47"/>
      <c r="E20" s="47"/>
      <c r="F20" s="3"/>
    </row>
    <row r="21" spans="1:11" s="4" customFormat="1" ht="17.100000000000001" customHeight="1">
      <c r="A21" s="43" t="s">
        <v>32</v>
      </c>
      <c r="B21" s="43"/>
      <c r="C21" s="43"/>
      <c r="D21" s="43" t="s">
        <v>33</v>
      </c>
      <c r="E21" s="43"/>
      <c r="F21" s="3"/>
    </row>
    <row r="22" spans="1:11" s="4" customFormat="1" ht="17.100000000000001" customHeight="1">
      <c r="A22" s="3"/>
      <c r="B22" s="3"/>
      <c r="C22" s="3"/>
      <c r="D22" s="7"/>
      <c r="E22" s="12"/>
      <c r="F22" s="3"/>
    </row>
    <row r="23" spans="1:11" ht="20.100000000000001" customHeight="1">
      <c r="A23" s="44" t="s">
        <v>36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s="4" customFormat="1" ht="15">
      <c r="A24" s="3"/>
      <c r="B24" s="3"/>
      <c r="C24" s="3"/>
      <c r="D24" s="3"/>
      <c r="E24" s="3"/>
      <c r="F24" s="3"/>
      <c r="G24" s="3"/>
      <c r="H24" s="3"/>
      <c r="I24" s="3"/>
    </row>
    <row r="25" spans="1:11" s="4" customFormat="1" ht="17.100000000000001" customHeight="1">
      <c r="A25" s="63" t="s">
        <v>26</v>
      </c>
      <c r="B25" s="64"/>
      <c r="C25" s="64"/>
      <c r="D25" s="64"/>
      <c r="E25" s="65"/>
      <c r="F25" s="9" t="s">
        <v>16</v>
      </c>
      <c r="G25" s="3"/>
      <c r="H25" s="47" t="s">
        <v>58</v>
      </c>
      <c r="I25" s="47"/>
      <c r="J25" s="47"/>
      <c r="K25" s="47"/>
    </row>
    <row r="26" spans="1:11" s="4" customFormat="1" ht="17.100000000000001" customHeight="1">
      <c r="A26" s="60" t="s">
        <v>38</v>
      </c>
      <c r="B26" s="61"/>
      <c r="C26" s="61"/>
      <c r="D26" s="61"/>
      <c r="E26" s="62"/>
      <c r="F26" s="34"/>
      <c r="G26" s="3"/>
      <c r="H26" s="47"/>
      <c r="I26" s="47"/>
      <c r="J26" s="47"/>
      <c r="K26" s="47"/>
    </row>
    <row r="27" spans="1:11" s="4" customFormat="1" ht="17.100000000000001" customHeight="1">
      <c r="A27" s="53" t="s">
        <v>66</v>
      </c>
      <c r="B27" s="54"/>
      <c r="C27" s="54"/>
      <c r="D27" s="54"/>
      <c r="E27" s="59"/>
      <c r="F27" s="34"/>
      <c r="G27" s="3"/>
      <c r="H27" s="47"/>
      <c r="I27" s="47"/>
      <c r="J27" s="47"/>
      <c r="K27" s="47"/>
    </row>
    <row r="28" spans="1:11" s="4" customFormat="1" ht="17.100000000000001" customHeight="1">
      <c r="A28" s="60" t="s">
        <v>39</v>
      </c>
      <c r="B28" s="61"/>
      <c r="C28" s="61"/>
      <c r="D28" s="61"/>
      <c r="E28" s="62"/>
      <c r="F28" s="34"/>
      <c r="G28" s="3"/>
      <c r="H28" s="47"/>
      <c r="I28" s="47"/>
      <c r="J28" s="47"/>
      <c r="K28" s="47"/>
    </row>
    <row r="29" spans="1:11" s="4" customFormat="1" ht="17.100000000000001" customHeight="1">
      <c r="A29" s="53" t="s">
        <v>40</v>
      </c>
      <c r="B29" s="54"/>
      <c r="C29" s="54"/>
      <c r="D29" s="54"/>
      <c r="E29" s="59"/>
      <c r="F29" s="34"/>
      <c r="G29" s="3"/>
      <c r="H29" s="47"/>
      <c r="I29" s="47"/>
      <c r="J29" s="47"/>
      <c r="K29" s="47"/>
    </row>
    <row r="30" spans="1:11" s="4" customFormat="1" ht="17.100000000000001" customHeight="1">
      <c r="A30" s="60" t="s">
        <v>41</v>
      </c>
      <c r="B30" s="61"/>
      <c r="C30" s="61"/>
      <c r="D30" s="61"/>
      <c r="E30" s="62"/>
      <c r="F30" s="34"/>
      <c r="G30" s="3"/>
      <c r="H30" s="47"/>
      <c r="I30" s="47"/>
      <c r="J30" s="47"/>
      <c r="K30" s="47"/>
    </row>
    <row r="31" spans="1:11" s="4" customFormat="1" ht="17.100000000000001" customHeight="1">
      <c r="A31" s="53" t="s">
        <v>67</v>
      </c>
      <c r="B31" s="54"/>
      <c r="C31" s="54"/>
      <c r="D31" s="54"/>
      <c r="E31" s="59"/>
      <c r="F31" s="34"/>
      <c r="G31" s="3"/>
      <c r="H31" s="47"/>
      <c r="I31" s="47"/>
      <c r="J31" s="47"/>
      <c r="K31" s="47"/>
    </row>
    <row r="32" spans="1:11" s="4" customFormat="1" ht="17.100000000000001" customHeight="1">
      <c r="A32" s="60" t="s">
        <v>43</v>
      </c>
      <c r="B32" s="61"/>
      <c r="C32" s="61"/>
      <c r="D32" s="61"/>
      <c r="E32" s="62"/>
      <c r="F32" s="34"/>
      <c r="G32" s="3"/>
      <c r="H32" s="47"/>
      <c r="I32" s="47"/>
      <c r="J32" s="47"/>
      <c r="K32" s="47"/>
    </row>
    <row r="33" spans="1:11" s="4" customFormat="1" ht="17.100000000000001" customHeight="1">
      <c r="A33" s="53" t="s">
        <v>44</v>
      </c>
      <c r="B33" s="54"/>
      <c r="C33" s="54"/>
      <c r="D33" s="54"/>
      <c r="E33" s="59"/>
      <c r="F33" s="34"/>
      <c r="G33" s="3"/>
      <c r="H33" s="47"/>
      <c r="I33" s="47"/>
      <c r="J33" s="47"/>
      <c r="K33" s="47"/>
    </row>
    <row r="34" spans="1:11" s="4" customFormat="1" ht="17.100000000000001" customHeight="1">
      <c r="A34" s="60" t="s">
        <v>45</v>
      </c>
      <c r="B34" s="61"/>
      <c r="C34" s="61"/>
      <c r="D34" s="61"/>
      <c r="E34" s="62"/>
      <c r="F34" s="34"/>
      <c r="G34" s="3"/>
      <c r="H34" s="47"/>
      <c r="I34" s="47"/>
      <c r="J34" s="47"/>
      <c r="K34" s="47"/>
    </row>
    <row r="35" spans="1:11" s="4" customFormat="1" ht="17.100000000000001" customHeight="1">
      <c r="A35" s="53" t="s">
        <v>46</v>
      </c>
      <c r="B35" s="54"/>
      <c r="C35" s="54"/>
      <c r="D35" s="54"/>
      <c r="E35" s="59"/>
      <c r="F35" s="34"/>
      <c r="G35" s="3"/>
      <c r="H35" s="47"/>
      <c r="I35" s="47"/>
      <c r="J35" s="47"/>
      <c r="K35" s="47"/>
    </row>
    <row r="36" spans="1:11" s="4" customFormat="1" ht="17.100000000000001" customHeight="1">
      <c r="A36" s="60" t="s">
        <v>47</v>
      </c>
      <c r="B36" s="61"/>
      <c r="C36" s="61"/>
      <c r="D36" s="61"/>
      <c r="E36" s="62"/>
      <c r="F36" s="34"/>
      <c r="G36" s="3"/>
      <c r="H36" s="47"/>
      <c r="I36" s="47"/>
      <c r="J36" s="47"/>
      <c r="K36" s="47"/>
    </row>
    <row r="37" spans="1:11" s="4" customFormat="1" ht="15">
      <c r="A37" s="3"/>
      <c r="B37" s="3"/>
      <c r="C37" s="40" t="s">
        <v>48</v>
      </c>
      <c r="D37" s="40"/>
      <c r="E37" s="40"/>
      <c r="F37" s="10">
        <f>SUM(F26:F36)</f>
        <v>0</v>
      </c>
      <c r="G37" s="3"/>
      <c r="H37" s="47"/>
      <c r="I37" s="47"/>
      <c r="J37" s="47"/>
      <c r="K37" s="47"/>
    </row>
    <row r="38" spans="1:11">
      <c r="A38" s="3"/>
      <c r="B38" s="3"/>
      <c r="C38" s="3"/>
      <c r="D38" s="3"/>
      <c r="E38" s="3"/>
      <c r="F38" s="3"/>
      <c r="G38" s="3"/>
      <c r="H38" s="47"/>
      <c r="I38" s="47"/>
      <c r="J38" s="47"/>
      <c r="K38" s="47"/>
    </row>
    <row r="39" spans="1:11">
      <c r="A39" s="2"/>
      <c r="B39" s="40" t="s">
        <v>68</v>
      </c>
      <c r="C39" s="40"/>
      <c r="D39" s="40"/>
      <c r="E39" s="40"/>
      <c r="F39" s="14">
        <f>6*B8*B10</f>
        <v>0</v>
      </c>
      <c r="G39" s="2"/>
      <c r="H39" s="2"/>
      <c r="I39" s="2"/>
    </row>
  </sheetData>
  <sheetProtection algorithmName="SHA-512" hashValue="XbXXms9qS9BO2l7USQvMfdQt1U7Y6W3lapUWjwlJcDwxI/sxunZZ4j8PXbtiUXh3OwAMSNS4VO0HyAQ1YE1QZw==" saltValue="bH/4GlHAxrhbvSQ9Ce9RGQ==" spinCount="100000" sheet="1" objects="1" scenarios="1"/>
  <mergeCells count="27">
    <mergeCell ref="B39:E39"/>
    <mergeCell ref="D14:F14"/>
    <mergeCell ref="A35:E35"/>
    <mergeCell ref="H14:K16"/>
    <mergeCell ref="A14:B14"/>
    <mergeCell ref="H25:K38"/>
    <mergeCell ref="A36:E36"/>
    <mergeCell ref="C37:E37"/>
    <mergeCell ref="A29:E29"/>
    <mergeCell ref="A30:E30"/>
    <mergeCell ref="A31:E31"/>
    <mergeCell ref="A32:E32"/>
    <mergeCell ref="A33:E33"/>
    <mergeCell ref="A34:E34"/>
    <mergeCell ref="A21:C21"/>
    <mergeCell ref="D21:E21"/>
    <mergeCell ref="A23:K23"/>
    <mergeCell ref="A25:E25"/>
    <mergeCell ref="A26:E26"/>
    <mergeCell ref="A27:E27"/>
    <mergeCell ref="A28:E28"/>
    <mergeCell ref="A12:K12"/>
    <mergeCell ref="A16:E20"/>
    <mergeCell ref="A1:I1"/>
    <mergeCell ref="A5:K5"/>
    <mergeCell ref="D8:E8"/>
    <mergeCell ref="G8:I8"/>
  </mergeCells>
  <dataValidations disablePrompts="1" count="1">
    <dataValidation type="decimal" allowBlank="1" showErrorMessage="1" errorTitle="Invalid FTE" error="FTE must be a value between 0 and 1." sqref="B8" xr:uid="{C79A6830-29D4-4C4E-8E49-6B618B3A163F}">
      <formula1>0</formula1>
      <formula2>1</formula2>
    </dataValidation>
  </dataValidations>
  <hyperlinks>
    <hyperlink ref="D21:E21" r:id="rId1" display="CBA Clause 8.1" xr:uid="{F5C42AB0-8E9E-384B-B40A-7C3EDC465DF8}"/>
    <hyperlink ref="A21:C21" r:id="rId2" display="ATA Detailed Assignable Time Calculators" xr:uid="{943CC559-AE2F-ED41-810A-5BC1DA38312F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CC36-6EFC-2848-B1DB-E3C3AC7B10E0}">
  <sheetPr>
    <pageSetUpPr fitToPage="1"/>
  </sheetPr>
  <dimension ref="A1:L67"/>
  <sheetViews>
    <sheetView showGridLines="0" workbookViewId="0">
      <selection activeCell="B7" sqref="B7"/>
    </sheetView>
  </sheetViews>
  <sheetFormatPr defaultColWidth="11" defaultRowHeight="15.75"/>
  <cols>
    <col min="1" max="1" width="32.875" customWidth="1"/>
    <col min="2" max="2" width="22.875" customWidth="1"/>
    <col min="3" max="5" width="18.875" customWidth="1"/>
    <col min="6" max="6" width="14.625" customWidth="1"/>
    <col min="7" max="7" width="9" customWidth="1"/>
    <col min="8" max="9" width="18.875" customWidth="1"/>
  </cols>
  <sheetData>
    <row r="1" spans="1:12" ht="75" customHeight="1">
      <c r="A1" s="52" t="s">
        <v>69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15.95" customHeight="1">
      <c r="A2" s="1"/>
      <c r="B2" s="1"/>
      <c r="C2" s="1"/>
    </row>
    <row r="3" spans="1:12" ht="15.95" customHeight="1">
      <c r="A3" s="36" t="s">
        <v>1</v>
      </c>
      <c r="B3" s="1"/>
      <c r="C3" s="1"/>
    </row>
    <row r="4" spans="1:12" ht="15.95" customHeight="1">
      <c r="A4" s="36"/>
      <c r="B4" s="1"/>
      <c r="C4" s="1"/>
    </row>
    <row r="5" spans="1:12" s="5" customFormat="1" ht="20.100000000000001" customHeight="1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s="4" customFormat="1" ht="15">
      <c r="A6" s="3"/>
      <c r="B6" s="18" t="str">
        <f>IF(B10&gt;1,"ERROR: FTE cannot exceed 1.0!","")</f>
        <v/>
      </c>
      <c r="C6" s="3"/>
      <c r="D6" s="3"/>
      <c r="F6" s="3"/>
      <c r="G6" s="3"/>
      <c r="H6" s="3"/>
      <c r="I6" s="3"/>
    </row>
    <row r="7" spans="1:12" s="4" customFormat="1" ht="17.100000000000001" customHeight="1">
      <c r="A7" s="8" t="s">
        <v>3</v>
      </c>
      <c r="B7" s="34"/>
      <c r="C7" s="3"/>
      <c r="D7" s="3"/>
      <c r="F7" s="20" t="s">
        <v>4</v>
      </c>
      <c r="G7" s="9" t="s">
        <v>70</v>
      </c>
      <c r="H7" s="3"/>
      <c r="I7" s="3"/>
    </row>
    <row r="8" spans="1:12" s="4" customFormat="1" ht="17.100000000000001" customHeight="1">
      <c r="A8" s="8" t="s">
        <v>71</v>
      </c>
      <c r="B8" s="35">
        <v>0.83</v>
      </c>
      <c r="C8" s="3"/>
      <c r="D8" s="42" t="s">
        <v>72</v>
      </c>
      <c r="E8" s="42"/>
      <c r="F8" s="10">
        <f>E42</f>
        <v>0</v>
      </c>
      <c r="G8" s="29"/>
      <c r="H8" s="28" t="str">
        <f>IF(F8&gt;E44," Maximum Face-to-Face Instructional Time Exceeded", " Instructional time for Face-to-Face Component is within limit")</f>
        <v xml:space="preserve"> Instructional time for Face-to-Face Component is within limit</v>
      </c>
      <c r="I8" s="28"/>
      <c r="J8" s="28"/>
      <c r="K8" s="28"/>
    </row>
    <row r="9" spans="1:12" s="4" customFormat="1" ht="17.100000000000001" customHeight="1">
      <c r="A9" s="8" t="s">
        <v>73</v>
      </c>
      <c r="B9" s="35">
        <v>0.17</v>
      </c>
      <c r="C9" s="3"/>
      <c r="D9" s="42" t="s">
        <v>74</v>
      </c>
      <c r="E9" s="42"/>
      <c r="F9" s="29"/>
      <c r="G9" s="10">
        <f>C47</f>
        <v>0</v>
      </c>
      <c r="H9" s="18" t="str">
        <f>IF(C47&lt;=(117*B9)," Online instructional assignment is compliant with collective agreement."," Too many online students assigned based on FTE.")</f>
        <v xml:space="preserve"> Online instructional assignment is compliant with collective agreement.</v>
      </c>
      <c r="I9" s="3"/>
    </row>
    <row r="10" spans="1:12" s="4" customFormat="1" ht="17.100000000000001" customHeight="1">
      <c r="A10" s="8" t="s">
        <v>75</v>
      </c>
      <c r="B10" s="26">
        <f>SUM(B8:B9)</f>
        <v>1</v>
      </c>
      <c r="C10" s="3"/>
      <c r="D10" s="42" t="s">
        <v>8</v>
      </c>
      <c r="E10" s="42"/>
      <c r="F10" s="10">
        <f>F65</f>
        <v>0</v>
      </c>
      <c r="G10" s="29"/>
    </row>
    <row r="11" spans="1:12" s="4" customFormat="1" ht="17.100000000000001" customHeight="1">
      <c r="A11" s="8" t="s">
        <v>7</v>
      </c>
      <c r="B11" s="30"/>
      <c r="C11" s="3"/>
      <c r="D11" s="68" t="s">
        <v>10</v>
      </c>
      <c r="E11" s="68"/>
      <c r="F11" s="14">
        <f>F8+F10</f>
        <v>0</v>
      </c>
      <c r="G11" s="29"/>
      <c r="H11" s="28" t="str">
        <f>IF(F11&gt;F67," Maximum Assignable Time Exceeded", " Assignable time is within limit")</f>
        <v xml:space="preserve"> Assignable time is within limit</v>
      </c>
      <c r="I11" s="28"/>
    </row>
    <row r="12" spans="1:12" s="4" customFormat="1" ht="17.100000000000001" customHeight="1">
      <c r="A12" s="8" t="s">
        <v>61</v>
      </c>
      <c r="B12" s="34"/>
      <c r="C12" s="3" t="s">
        <v>76</v>
      </c>
      <c r="D12" s="17"/>
      <c r="E12" s="17"/>
      <c r="F12" s="22"/>
      <c r="G12" s="17"/>
      <c r="H12" s="17"/>
      <c r="I12" s="17"/>
    </row>
    <row r="13" spans="1:12" s="4" customFormat="1" ht="43.5">
      <c r="A13" s="13" t="s">
        <v>9</v>
      </c>
      <c r="B13" s="34"/>
      <c r="C13" s="3"/>
      <c r="D13" s="17"/>
      <c r="E13" s="17"/>
      <c r="F13" s="22"/>
      <c r="G13" s="17"/>
      <c r="H13" s="17"/>
      <c r="I13" s="17"/>
    </row>
    <row r="14" spans="1:12" s="4" customFormat="1" ht="15">
      <c r="A14" s="3"/>
      <c r="B14" s="18" t="str">
        <f>IF(AND(B13=0,B8&lt;1),"ERROR: Typical assignable time for a full-time teacher MUST be entered to properly calculate assignable hours.","")</f>
        <v>ERROR: Typical assignable time for a full-time teacher MUST be entered to properly calculate assignable hours.</v>
      </c>
      <c r="C14" s="3"/>
      <c r="D14" s="15"/>
      <c r="E14" s="15"/>
      <c r="F14" s="12"/>
      <c r="G14" s="15"/>
      <c r="H14" s="15"/>
      <c r="I14" s="15"/>
    </row>
    <row r="15" spans="1:12" s="5" customFormat="1" ht="20.100000000000001" customHeight="1">
      <c r="A15" s="44" t="s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s="4" customFormat="1" ht="15">
      <c r="A16" s="3"/>
      <c r="B16" s="3"/>
      <c r="C16" s="3"/>
      <c r="D16" s="3"/>
      <c r="E16" s="3"/>
      <c r="F16" s="3"/>
      <c r="G16" s="3"/>
      <c r="H16" s="3"/>
      <c r="I16" s="3"/>
    </row>
    <row r="17" spans="1:12" s="4" customFormat="1" ht="15">
      <c r="A17" s="27" t="s">
        <v>77</v>
      </c>
      <c r="B17" s="3"/>
      <c r="C17" s="3"/>
      <c r="D17" s="3"/>
      <c r="E17" s="3"/>
      <c r="F17" s="3"/>
      <c r="G17" s="3"/>
      <c r="H17" s="3"/>
      <c r="I17" s="3"/>
    </row>
    <row r="18" spans="1:12" s="4" customFormat="1" ht="15">
      <c r="A18" s="6" t="s">
        <v>53</v>
      </c>
      <c r="B18" s="3"/>
      <c r="C18" s="3"/>
      <c r="D18" s="3"/>
      <c r="E18" s="3"/>
      <c r="F18" s="3"/>
      <c r="G18" s="3"/>
      <c r="H18" s="3"/>
      <c r="I18" s="3"/>
    </row>
    <row r="19" spans="1:12" s="4" customFormat="1" ht="17.100000000000001" customHeight="1">
      <c r="A19" s="9" t="s">
        <v>12</v>
      </c>
      <c r="B19" s="9" t="s">
        <v>13</v>
      </c>
      <c r="C19" s="9" t="s">
        <v>54</v>
      </c>
      <c r="D19" s="9" t="s">
        <v>14</v>
      </c>
      <c r="E19" s="9" t="s">
        <v>15</v>
      </c>
      <c r="F19" s="9" t="s">
        <v>16</v>
      </c>
      <c r="G19" s="3"/>
      <c r="H19" s="47" t="s">
        <v>17</v>
      </c>
      <c r="I19" s="47"/>
      <c r="J19" s="47"/>
      <c r="K19" s="47"/>
      <c r="L19" s="47"/>
    </row>
    <row r="20" spans="1:12" s="4" customFormat="1" ht="17.100000000000001" customHeight="1">
      <c r="A20" s="8" t="s">
        <v>18</v>
      </c>
      <c r="B20" s="33">
        <v>16</v>
      </c>
      <c r="C20" s="33">
        <v>2</v>
      </c>
      <c r="D20" s="34"/>
      <c r="E20" s="10">
        <f>D20*(B20-C20)</f>
        <v>0</v>
      </c>
      <c r="F20" s="10">
        <f>E20/60</f>
        <v>0</v>
      </c>
      <c r="G20" s="3"/>
      <c r="H20" s="47"/>
      <c r="I20" s="47"/>
      <c r="J20" s="47"/>
      <c r="K20" s="47"/>
      <c r="L20" s="47"/>
    </row>
    <row r="21" spans="1:12" s="4" customFormat="1" ht="17.100000000000001" customHeight="1">
      <c r="A21" s="8" t="s">
        <v>19</v>
      </c>
      <c r="B21" s="33">
        <v>19</v>
      </c>
      <c r="C21" s="33">
        <v>2</v>
      </c>
      <c r="D21" s="34"/>
      <c r="E21" s="10">
        <f t="shared" ref="E21:E24" si="0">D21*(B21-C21)</f>
        <v>0</v>
      </c>
      <c r="F21" s="10">
        <f t="shared" ref="F21:F24" si="1">E21/60</f>
        <v>0</v>
      </c>
      <c r="G21" s="3"/>
      <c r="H21" s="11"/>
      <c r="I21" s="11"/>
      <c r="J21" s="11"/>
      <c r="K21" s="11"/>
      <c r="L21" s="11"/>
    </row>
    <row r="22" spans="1:12" s="4" customFormat="1" ht="17.100000000000001" customHeight="1">
      <c r="A22" s="8" t="s">
        <v>20</v>
      </c>
      <c r="B22" s="33">
        <v>19</v>
      </c>
      <c r="C22" s="33">
        <v>2</v>
      </c>
      <c r="D22" s="34"/>
      <c r="E22" s="10">
        <f t="shared" si="0"/>
        <v>0</v>
      </c>
      <c r="F22" s="10">
        <f t="shared" si="1"/>
        <v>0</v>
      </c>
      <c r="G22" s="3"/>
      <c r="H22" s="47" t="s">
        <v>21</v>
      </c>
      <c r="I22" s="47"/>
      <c r="J22" s="47"/>
      <c r="K22" s="47"/>
      <c r="L22" s="47"/>
    </row>
    <row r="23" spans="1:12" s="4" customFormat="1" ht="17.100000000000001" customHeight="1">
      <c r="A23" s="8" t="s">
        <v>22</v>
      </c>
      <c r="B23" s="33">
        <v>21</v>
      </c>
      <c r="C23" s="33">
        <v>2</v>
      </c>
      <c r="D23" s="34"/>
      <c r="E23" s="10">
        <f t="shared" si="0"/>
        <v>0</v>
      </c>
      <c r="F23" s="10">
        <f t="shared" si="1"/>
        <v>0</v>
      </c>
      <c r="G23" s="3"/>
      <c r="H23" s="47"/>
      <c r="I23" s="47"/>
      <c r="J23" s="47"/>
      <c r="K23" s="47"/>
      <c r="L23" s="47"/>
    </row>
    <row r="24" spans="1:12" s="4" customFormat="1" ht="17.100000000000001" customHeight="1">
      <c r="A24" s="8" t="s">
        <v>23</v>
      </c>
      <c r="B24" s="33">
        <v>16</v>
      </c>
      <c r="C24" s="33">
        <v>2</v>
      </c>
      <c r="D24" s="34"/>
      <c r="E24" s="10">
        <f t="shared" si="0"/>
        <v>0</v>
      </c>
      <c r="F24" s="10">
        <f t="shared" si="1"/>
        <v>0</v>
      </c>
      <c r="G24" s="3"/>
      <c r="H24" s="47"/>
      <c r="I24" s="47"/>
      <c r="J24" s="47"/>
      <c r="K24" s="47"/>
      <c r="L24" s="47"/>
    </row>
    <row r="25" spans="1:12" s="4" customFormat="1" ht="17.100000000000001" customHeight="1">
      <c r="A25" s="3"/>
      <c r="B25" s="3"/>
      <c r="C25" s="3"/>
      <c r="E25" s="7" t="s">
        <v>24</v>
      </c>
      <c r="F25" s="10">
        <f>SUM(F20:F24)</f>
        <v>0</v>
      </c>
      <c r="G25" s="3"/>
      <c r="H25" s="3"/>
      <c r="I25" s="3"/>
    </row>
    <row r="26" spans="1:12" s="4" customFormat="1" ht="15" customHeight="1">
      <c r="A26" s="3"/>
      <c r="B26" s="3"/>
      <c r="C26" s="3"/>
      <c r="D26" s="3"/>
      <c r="E26" s="3"/>
      <c r="F26" s="3"/>
    </row>
    <row r="27" spans="1:12" s="4" customFormat="1" ht="15" customHeight="1">
      <c r="A27" s="6" t="s">
        <v>55</v>
      </c>
      <c r="B27" s="3"/>
      <c r="C27" s="3"/>
      <c r="D27" s="3"/>
      <c r="E27" s="3"/>
      <c r="F27" s="3"/>
      <c r="H27" s="66" t="s">
        <v>56</v>
      </c>
      <c r="I27" s="66"/>
      <c r="J27" s="66"/>
      <c r="K27" s="66"/>
      <c r="L27" s="66"/>
    </row>
    <row r="28" spans="1:12" s="4" customFormat="1" ht="15" customHeight="1">
      <c r="A28" s="9" t="s">
        <v>12</v>
      </c>
      <c r="B28" s="9" t="s">
        <v>13</v>
      </c>
      <c r="C28" s="9" t="s">
        <v>54</v>
      </c>
      <c r="D28" s="9" t="s">
        <v>14</v>
      </c>
      <c r="E28" s="9" t="s">
        <v>15</v>
      </c>
      <c r="F28" s="9" t="s">
        <v>16</v>
      </c>
      <c r="G28" s="3"/>
      <c r="H28" s="66"/>
      <c r="I28" s="66"/>
      <c r="J28" s="66"/>
      <c r="K28" s="66"/>
      <c r="L28" s="66"/>
    </row>
    <row r="29" spans="1:12" s="4" customFormat="1" ht="15" customHeight="1">
      <c r="A29" s="8" t="s">
        <v>18</v>
      </c>
      <c r="B29" s="33">
        <v>17</v>
      </c>
      <c r="C29" s="33">
        <v>2</v>
      </c>
      <c r="D29" s="34"/>
      <c r="E29" s="10">
        <f>D29*(B29-C29)</f>
        <v>0</v>
      </c>
      <c r="F29" s="10">
        <f>E29/60</f>
        <v>0</v>
      </c>
      <c r="G29" s="3"/>
    </row>
    <row r="30" spans="1:12" s="4" customFormat="1" ht="15" customHeight="1">
      <c r="A30" s="8" t="s">
        <v>19</v>
      </c>
      <c r="B30" s="33">
        <v>20</v>
      </c>
      <c r="C30" s="33">
        <v>2</v>
      </c>
      <c r="D30" s="34"/>
      <c r="E30" s="10">
        <f t="shared" ref="E30:E33" si="2">D30*(B30-C30)</f>
        <v>0</v>
      </c>
      <c r="F30" s="10">
        <f t="shared" ref="F30:F33" si="3">E30/60</f>
        <v>0</v>
      </c>
      <c r="G30" s="3"/>
      <c r="H30" s="3" t="s">
        <v>57</v>
      </c>
    </row>
    <row r="31" spans="1:12" s="4" customFormat="1" ht="15" customHeight="1">
      <c r="A31" s="8" t="s">
        <v>20</v>
      </c>
      <c r="B31" s="33">
        <v>20</v>
      </c>
      <c r="C31" s="33">
        <v>2</v>
      </c>
      <c r="D31" s="34"/>
      <c r="E31" s="10">
        <f t="shared" si="2"/>
        <v>0</v>
      </c>
      <c r="F31" s="10">
        <f t="shared" si="3"/>
        <v>0</v>
      </c>
      <c r="G31" s="3"/>
    </row>
    <row r="32" spans="1:12" s="4" customFormat="1" ht="15" customHeight="1">
      <c r="A32" s="8" t="s">
        <v>22</v>
      </c>
      <c r="B32" s="33">
        <v>19</v>
      </c>
      <c r="C32" s="33">
        <v>2</v>
      </c>
      <c r="D32" s="34"/>
      <c r="E32" s="10">
        <f t="shared" si="2"/>
        <v>0</v>
      </c>
      <c r="F32" s="10">
        <f t="shared" si="3"/>
        <v>0</v>
      </c>
      <c r="G32" s="3"/>
    </row>
    <row r="33" spans="1:11" s="4" customFormat="1" ht="15" customHeight="1">
      <c r="A33" s="8" t="s">
        <v>23</v>
      </c>
      <c r="B33" s="33">
        <v>14</v>
      </c>
      <c r="C33" s="33">
        <v>2</v>
      </c>
      <c r="D33" s="34"/>
      <c r="E33" s="10">
        <f t="shared" si="2"/>
        <v>0</v>
      </c>
      <c r="F33" s="10">
        <f t="shared" si="3"/>
        <v>0</v>
      </c>
      <c r="G33" s="3"/>
    </row>
    <row r="34" spans="1:11" s="4" customFormat="1" ht="15" customHeight="1">
      <c r="A34" s="3"/>
      <c r="B34" s="3"/>
      <c r="C34" s="3"/>
      <c r="E34" s="7" t="s">
        <v>24</v>
      </c>
      <c r="F34" s="10">
        <f>SUM(F29:F33)</f>
        <v>0</v>
      </c>
    </row>
    <row r="35" spans="1:11" s="4" customFormat="1" ht="15" customHeight="1">
      <c r="A35" s="3"/>
      <c r="B35" s="3"/>
      <c r="C35" s="3"/>
      <c r="D35" s="7"/>
      <c r="E35" s="12"/>
      <c r="F35" s="3"/>
    </row>
    <row r="36" spans="1:11" s="4" customFormat="1" ht="15">
      <c r="A36" s="6" t="s">
        <v>25</v>
      </c>
      <c r="B36" s="3"/>
      <c r="C36" s="3"/>
      <c r="D36" s="3"/>
      <c r="E36" s="3"/>
      <c r="F36" s="3"/>
    </row>
    <row r="37" spans="1:11" s="4" customFormat="1" ht="17.100000000000001" customHeight="1">
      <c r="A37" s="63" t="s">
        <v>26</v>
      </c>
      <c r="B37" s="64"/>
      <c r="C37" s="64"/>
      <c r="D37" s="65"/>
      <c r="E37" s="9" t="s">
        <v>16</v>
      </c>
      <c r="F37" s="3"/>
      <c r="G37" s="47" t="s">
        <v>78</v>
      </c>
      <c r="H37" s="47"/>
      <c r="I37" s="47"/>
      <c r="J37" s="47"/>
      <c r="K37" s="47"/>
    </row>
    <row r="38" spans="1:11" s="4" customFormat="1" ht="17.100000000000001" customHeight="1">
      <c r="A38" s="53" t="s">
        <v>28</v>
      </c>
      <c r="B38" s="54"/>
      <c r="C38" s="54"/>
      <c r="D38" s="59"/>
      <c r="E38" s="34"/>
      <c r="F38" s="3"/>
      <c r="G38" s="47"/>
      <c r="H38" s="47"/>
      <c r="I38" s="47"/>
      <c r="J38" s="47"/>
      <c r="K38" s="47"/>
    </row>
    <row r="39" spans="1:11" s="4" customFormat="1" ht="17.100000000000001" customHeight="1">
      <c r="A39" s="53" t="s">
        <v>29</v>
      </c>
      <c r="B39" s="54"/>
      <c r="C39" s="54"/>
      <c r="D39" s="59"/>
      <c r="E39" s="34"/>
      <c r="F39" s="3"/>
      <c r="G39" s="47"/>
      <c r="H39" s="47"/>
      <c r="I39" s="47"/>
      <c r="J39" s="47"/>
      <c r="K39" s="47"/>
    </row>
    <row r="40" spans="1:11" s="4" customFormat="1" ht="17.100000000000001" customHeight="1">
      <c r="A40" s="53" t="s">
        <v>30</v>
      </c>
      <c r="B40" s="54"/>
      <c r="C40" s="54"/>
      <c r="D40" s="59"/>
      <c r="E40" s="34"/>
      <c r="F40" s="3"/>
      <c r="G40" s="47"/>
      <c r="H40" s="47"/>
      <c r="I40" s="47"/>
      <c r="J40" s="47"/>
      <c r="K40" s="47"/>
    </row>
    <row r="41" spans="1:11" s="4" customFormat="1" ht="17.100000000000001" customHeight="1">
      <c r="A41" s="3"/>
      <c r="B41" s="3"/>
      <c r="C41" s="3"/>
      <c r="D41" s="7" t="s">
        <v>24</v>
      </c>
      <c r="E41" s="10">
        <f>SUM(E38:E40)</f>
        <v>0</v>
      </c>
      <c r="F41" s="3"/>
      <c r="G41" s="47"/>
      <c r="H41" s="47"/>
      <c r="I41" s="47"/>
      <c r="J41" s="47"/>
      <c r="K41" s="47"/>
    </row>
    <row r="42" spans="1:11" s="4" customFormat="1" ht="17.100000000000001" customHeight="1">
      <c r="A42" s="3"/>
      <c r="B42" s="3"/>
      <c r="C42" s="40" t="s">
        <v>31</v>
      </c>
      <c r="D42" s="40"/>
      <c r="E42" s="10">
        <f>F25+E41+F34</f>
        <v>0</v>
      </c>
      <c r="F42" s="3"/>
      <c r="G42" s="43" t="s">
        <v>32</v>
      </c>
      <c r="H42" s="43"/>
      <c r="I42" s="43"/>
      <c r="J42" s="43" t="s">
        <v>33</v>
      </c>
      <c r="K42" s="43"/>
    </row>
    <row r="43" spans="1:11" s="4" customFormat="1" ht="17.100000000000001" customHeight="1">
      <c r="A43" s="3"/>
      <c r="B43" s="3"/>
      <c r="C43" s="7"/>
      <c r="D43" s="7"/>
      <c r="E43" s="12"/>
      <c r="F43" s="3"/>
      <c r="G43" s="16"/>
      <c r="H43" s="16"/>
      <c r="I43" s="16"/>
      <c r="J43" s="16"/>
      <c r="K43" s="16"/>
    </row>
    <row r="44" spans="1:11" s="4" customFormat="1" ht="17.100000000000001" customHeight="1">
      <c r="A44" s="3"/>
      <c r="B44" s="40" t="s">
        <v>79</v>
      </c>
      <c r="C44" s="40"/>
      <c r="D44" s="40"/>
      <c r="E44" s="14">
        <f>IF(B8=1,916,916*B8)</f>
        <v>760.28</v>
      </c>
      <c r="F44" s="3"/>
      <c r="G44" s="16"/>
      <c r="H44" s="16"/>
      <c r="I44" s="16"/>
      <c r="J44" s="16"/>
      <c r="K44" s="16"/>
    </row>
    <row r="45" spans="1:11" s="4" customFormat="1" ht="17.100000000000001" customHeight="1">
      <c r="A45" s="3"/>
      <c r="B45" s="7"/>
      <c r="C45" s="7"/>
      <c r="D45" s="7"/>
      <c r="E45" s="22"/>
      <c r="F45" s="3"/>
      <c r="G45" s="16"/>
      <c r="H45" s="16"/>
      <c r="I45" s="16"/>
      <c r="J45" s="16"/>
      <c r="K45" s="16"/>
    </row>
    <row r="46" spans="1:11" s="4" customFormat="1" ht="17.100000000000001" customHeight="1">
      <c r="A46" s="27" t="s">
        <v>80</v>
      </c>
      <c r="B46" s="7"/>
      <c r="C46" s="7"/>
      <c r="D46" s="7"/>
      <c r="E46" s="22"/>
      <c r="F46" s="3"/>
      <c r="G46" s="16"/>
      <c r="H46" s="16"/>
      <c r="I46" s="16"/>
      <c r="J46" s="16"/>
      <c r="K46" s="16"/>
    </row>
    <row r="47" spans="1:11" s="4" customFormat="1" ht="17.100000000000001" customHeight="1">
      <c r="A47" s="42" t="s">
        <v>63</v>
      </c>
      <c r="B47" s="42"/>
      <c r="C47" s="34"/>
      <c r="D47" s="55" t="str">
        <f>IF(C47&lt;=(117*B9)," Online instructional assignment is compliant with collective agreement."," Too many online students assigned based on FTE.")</f>
        <v xml:space="preserve"> Online instructional assignment is compliant with collective agreement.</v>
      </c>
      <c r="E47" s="56"/>
      <c r="F47" s="56"/>
      <c r="G47" s="56"/>
      <c r="H47" s="47" t="s">
        <v>64</v>
      </c>
      <c r="I47" s="47"/>
      <c r="J47" s="47"/>
      <c r="K47" s="47"/>
    </row>
    <row r="48" spans="1:11" s="4" customFormat="1" ht="17.100000000000001" customHeight="1">
      <c r="A48" s="3"/>
      <c r="B48" s="7"/>
      <c r="C48" s="7"/>
      <c r="D48" s="7"/>
      <c r="E48" s="22"/>
      <c r="F48" s="3"/>
      <c r="G48" s="16"/>
      <c r="H48" s="47"/>
      <c r="I48" s="47"/>
      <c r="J48" s="47"/>
      <c r="K48" s="47"/>
    </row>
    <row r="49" spans="1:11">
      <c r="A49" s="2"/>
      <c r="B49" s="2"/>
      <c r="C49" s="2"/>
      <c r="D49" s="2"/>
      <c r="E49" s="2"/>
      <c r="F49" s="2"/>
      <c r="H49" s="47"/>
      <c r="I49" s="47"/>
      <c r="J49" s="47"/>
      <c r="K49" s="47"/>
    </row>
    <row r="50" spans="1:11">
      <c r="A50" s="2"/>
      <c r="B50" s="2"/>
      <c r="C50" s="2"/>
      <c r="D50" s="2"/>
      <c r="E50" s="2"/>
      <c r="F50" s="2"/>
      <c r="H50" s="19"/>
      <c r="I50" s="19"/>
      <c r="J50" s="19"/>
      <c r="K50" s="19"/>
    </row>
    <row r="51" spans="1:11" ht="20.100000000000001" customHeight="1">
      <c r="A51" s="44" t="s">
        <v>36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s="4" customFormat="1" ht="15">
      <c r="A52" s="3"/>
      <c r="B52" s="3"/>
      <c r="C52" s="3"/>
      <c r="D52" s="3"/>
      <c r="E52" s="3"/>
      <c r="F52" s="3"/>
      <c r="G52" s="3"/>
      <c r="H52" s="3"/>
      <c r="I52" s="3"/>
    </row>
    <row r="53" spans="1:11" s="4" customFormat="1" ht="17.100000000000001" customHeight="1">
      <c r="A53" s="63" t="s">
        <v>26</v>
      </c>
      <c r="B53" s="64"/>
      <c r="C53" s="64"/>
      <c r="D53" s="64"/>
      <c r="E53" s="65"/>
      <c r="F53" s="9" t="s">
        <v>16</v>
      </c>
      <c r="G53" s="3"/>
      <c r="H53" s="47" t="s">
        <v>58</v>
      </c>
      <c r="I53" s="47"/>
      <c r="J53" s="47"/>
      <c r="K53" s="47"/>
    </row>
    <row r="54" spans="1:11" s="4" customFormat="1" ht="17.100000000000001" customHeight="1">
      <c r="A54" s="60" t="s">
        <v>38</v>
      </c>
      <c r="B54" s="61"/>
      <c r="C54" s="61"/>
      <c r="D54" s="61"/>
      <c r="E54" s="62"/>
      <c r="F54" s="34"/>
      <c r="G54" s="3"/>
      <c r="H54" s="47"/>
      <c r="I54" s="47"/>
      <c r="J54" s="47"/>
      <c r="K54" s="47"/>
    </row>
    <row r="55" spans="1:11" s="4" customFormat="1" ht="17.100000000000001" customHeight="1">
      <c r="A55" s="53" t="s">
        <v>59</v>
      </c>
      <c r="B55" s="54"/>
      <c r="C55" s="54"/>
      <c r="D55" s="54"/>
      <c r="E55" s="59"/>
      <c r="F55" s="34"/>
      <c r="G55" s="3"/>
      <c r="H55" s="47"/>
      <c r="I55" s="47"/>
      <c r="J55" s="47"/>
      <c r="K55" s="47"/>
    </row>
    <row r="56" spans="1:11" s="4" customFormat="1" ht="17.100000000000001" customHeight="1">
      <c r="A56" s="60" t="s">
        <v>39</v>
      </c>
      <c r="B56" s="61"/>
      <c r="C56" s="61"/>
      <c r="D56" s="61"/>
      <c r="E56" s="62"/>
      <c r="F56" s="34"/>
      <c r="G56" s="3"/>
      <c r="H56" s="47"/>
      <c r="I56" s="47"/>
      <c r="J56" s="47"/>
      <c r="K56" s="47"/>
    </row>
    <row r="57" spans="1:11" s="4" customFormat="1" ht="17.100000000000001" customHeight="1">
      <c r="A57" s="53" t="s">
        <v>40</v>
      </c>
      <c r="B57" s="54"/>
      <c r="C57" s="54"/>
      <c r="D57" s="54"/>
      <c r="E57" s="59"/>
      <c r="F57" s="34"/>
      <c r="G57" s="3"/>
      <c r="H57" s="47"/>
      <c r="I57" s="47"/>
      <c r="J57" s="47"/>
      <c r="K57" s="47"/>
    </row>
    <row r="58" spans="1:11" s="4" customFormat="1" ht="17.100000000000001" customHeight="1">
      <c r="A58" s="60" t="s">
        <v>41</v>
      </c>
      <c r="B58" s="61"/>
      <c r="C58" s="61"/>
      <c r="D58" s="61"/>
      <c r="E58" s="62"/>
      <c r="F58" s="34"/>
      <c r="G58" s="3"/>
      <c r="H58" s="47"/>
      <c r="I58" s="47"/>
      <c r="J58" s="47"/>
      <c r="K58" s="47"/>
    </row>
    <row r="59" spans="1:11" s="4" customFormat="1" ht="17.100000000000001" customHeight="1">
      <c r="A59" s="53" t="s">
        <v>42</v>
      </c>
      <c r="B59" s="54"/>
      <c r="C59" s="54"/>
      <c r="D59" s="54"/>
      <c r="E59" s="59"/>
      <c r="F59" s="34"/>
      <c r="G59" s="3"/>
      <c r="H59" s="47"/>
      <c r="I59" s="47"/>
      <c r="J59" s="47"/>
      <c r="K59" s="47"/>
    </row>
    <row r="60" spans="1:11" s="4" customFormat="1" ht="17.100000000000001" customHeight="1">
      <c r="A60" s="60" t="s">
        <v>43</v>
      </c>
      <c r="B60" s="61"/>
      <c r="C60" s="61"/>
      <c r="D60" s="61"/>
      <c r="E60" s="62"/>
      <c r="F60" s="34"/>
      <c r="G60" s="3"/>
      <c r="H60" s="47"/>
      <c r="I60" s="47"/>
      <c r="J60" s="47"/>
      <c r="K60" s="47"/>
    </row>
    <row r="61" spans="1:11" s="4" customFormat="1" ht="17.100000000000001" customHeight="1">
      <c r="A61" s="53" t="s">
        <v>44</v>
      </c>
      <c r="B61" s="54"/>
      <c r="C61" s="54"/>
      <c r="D61" s="54"/>
      <c r="E61" s="59"/>
      <c r="F61" s="34"/>
      <c r="G61" s="3"/>
      <c r="H61" s="47"/>
      <c r="I61" s="47"/>
      <c r="J61" s="47"/>
      <c r="K61" s="47"/>
    </row>
    <row r="62" spans="1:11" s="4" customFormat="1" ht="17.100000000000001" customHeight="1">
      <c r="A62" s="60" t="s">
        <v>45</v>
      </c>
      <c r="B62" s="61"/>
      <c r="C62" s="61"/>
      <c r="D62" s="61"/>
      <c r="E62" s="62"/>
      <c r="F62" s="34"/>
      <c r="G62" s="3"/>
      <c r="H62" s="47"/>
      <c r="I62" s="47"/>
      <c r="J62" s="47"/>
      <c r="K62" s="47"/>
    </row>
    <row r="63" spans="1:11" s="4" customFormat="1" ht="17.100000000000001" customHeight="1">
      <c r="A63" s="53" t="s">
        <v>46</v>
      </c>
      <c r="B63" s="54"/>
      <c r="C63" s="54"/>
      <c r="D63" s="54"/>
      <c r="E63" s="59"/>
      <c r="F63" s="34"/>
      <c r="G63" s="3"/>
      <c r="H63" s="47"/>
      <c r="I63" s="47"/>
      <c r="J63" s="47"/>
      <c r="K63" s="47"/>
    </row>
    <row r="64" spans="1:11" s="4" customFormat="1" ht="17.100000000000001" customHeight="1">
      <c r="A64" s="60" t="s">
        <v>47</v>
      </c>
      <c r="B64" s="61"/>
      <c r="C64" s="61"/>
      <c r="D64" s="61"/>
      <c r="E64" s="62"/>
      <c r="F64" s="34"/>
      <c r="G64" s="3"/>
      <c r="H64" s="47"/>
      <c r="I64" s="47"/>
      <c r="J64" s="47"/>
      <c r="K64" s="47"/>
    </row>
    <row r="65" spans="1:11" s="4" customFormat="1" ht="17.100000000000001" customHeight="1">
      <c r="A65" s="3"/>
      <c r="B65" s="3"/>
      <c r="C65" s="40" t="s">
        <v>48</v>
      </c>
      <c r="D65" s="40"/>
      <c r="E65" s="40"/>
      <c r="F65" s="10">
        <f>SUM(F54:F64)</f>
        <v>0</v>
      </c>
      <c r="G65" s="3"/>
      <c r="H65" s="47"/>
      <c r="I65" s="47"/>
      <c r="J65" s="47"/>
      <c r="K65" s="47"/>
    </row>
    <row r="66" spans="1:11" s="4" customFormat="1" ht="15">
      <c r="A66" s="3"/>
      <c r="B66" s="3"/>
      <c r="C66" s="3"/>
      <c r="D66" s="3"/>
      <c r="E66" s="3"/>
      <c r="F66" s="3"/>
      <c r="G66" s="3"/>
      <c r="H66" s="47"/>
      <c r="I66" s="47"/>
      <c r="J66" s="47"/>
      <c r="K66" s="47"/>
    </row>
    <row r="67" spans="1:11">
      <c r="A67" s="2"/>
      <c r="B67" s="40" t="s">
        <v>49</v>
      </c>
      <c r="C67" s="40"/>
      <c r="D67" s="40"/>
      <c r="E67" s="40"/>
      <c r="F67" s="14">
        <f>(B8*B13)+(B9*6*B12)</f>
        <v>0</v>
      </c>
      <c r="G67" s="2"/>
      <c r="H67" s="2"/>
      <c r="I67" s="2"/>
    </row>
  </sheetData>
  <sheetProtection algorithmName="SHA-512" hashValue="1I3Ep6vriyKonY2LpjYsw/+Rqc4xCfB2hPfi+M8Qqnvv28f2y9XcqxEFZWmmgZYM7DvPXZEmB1V6AyEpQ5Jksw==" saltValue="l9oNXk58z+BToD+4VBSiHQ==" spinCount="100000" sheet="1" objects="1" scenarios="1"/>
  <mergeCells count="38">
    <mergeCell ref="C42:D42"/>
    <mergeCell ref="G42:I42"/>
    <mergeCell ref="J42:K42"/>
    <mergeCell ref="B44:D44"/>
    <mergeCell ref="A55:E55"/>
    <mergeCell ref="H47:K49"/>
    <mergeCell ref="D47:G47"/>
    <mergeCell ref="B67:E67"/>
    <mergeCell ref="A47:B47"/>
    <mergeCell ref="A57:E57"/>
    <mergeCell ref="A58:E58"/>
    <mergeCell ref="A59:E59"/>
    <mergeCell ref="A60:E60"/>
    <mergeCell ref="A61:E61"/>
    <mergeCell ref="A62:E62"/>
    <mergeCell ref="A51:K51"/>
    <mergeCell ref="A53:E53"/>
    <mergeCell ref="H53:K66"/>
    <mergeCell ref="A54:E54"/>
    <mergeCell ref="A63:E63"/>
    <mergeCell ref="A64:E64"/>
    <mergeCell ref="A56:E56"/>
    <mergeCell ref="D8:E8"/>
    <mergeCell ref="D10:E10"/>
    <mergeCell ref="D11:E11"/>
    <mergeCell ref="A1:K1"/>
    <mergeCell ref="C65:E65"/>
    <mergeCell ref="A5:L5"/>
    <mergeCell ref="A15:L15"/>
    <mergeCell ref="D9:E9"/>
    <mergeCell ref="H22:L24"/>
    <mergeCell ref="A37:D37"/>
    <mergeCell ref="G37:K41"/>
    <mergeCell ref="A38:D38"/>
    <mergeCell ref="A39:D39"/>
    <mergeCell ref="A40:D40"/>
    <mergeCell ref="H27:L28"/>
    <mergeCell ref="H19:L20"/>
  </mergeCells>
  <dataValidations count="1">
    <dataValidation type="decimal" allowBlank="1" showErrorMessage="1" errorTitle="Invalid FTE" error="FTE must be a value between 0 and 1." sqref="B8" xr:uid="{65D4C857-9C70-5D4D-95E3-B08AD08EA73B}">
      <formula1>0</formula1>
      <formula2>1</formula2>
    </dataValidation>
  </dataValidations>
  <hyperlinks>
    <hyperlink ref="J42:K42" r:id="rId1" display="CBA Clause 8.1" xr:uid="{8112D53A-6A78-EA43-B2CA-465E93A8AA18}"/>
    <hyperlink ref="G42:I42" r:id="rId2" display="ATA Detailed Assignable Time Calculators" xr:uid="{C8E4F6DF-43DB-594E-96B3-CFAD7ED815A0}"/>
  </hyperlinks>
  <pageMargins left="0.75" right="0.75" top="1" bottom="1" header="0.5" footer="0.5"/>
  <pageSetup scale="61" orientation="landscape" horizontalDpi="4294967292" verticalDpi="429496729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4177174E544291D24648C958FC31" ma:contentTypeVersion="8" ma:contentTypeDescription="Create a new document." ma:contentTypeScope="" ma:versionID="125be5962fb767a8fb72aa14e29aca28">
  <xsd:schema xmlns:xsd="http://www.w3.org/2001/XMLSchema" xmlns:xs="http://www.w3.org/2001/XMLSchema" xmlns:p="http://schemas.microsoft.com/office/2006/metadata/properties" xmlns:ns2="32e03f37-cd02-4360-9ed9-883c4607cf87" targetNamespace="http://schemas.microsoft.com/office/2006/metadata/properties" ma:root="true" ma:fieldsID="030994a14e4e0adb2aca5de86fcfafe8" ns2:_="">
    <xsd:import namespace="32e03f37-cd02-4360-9ed9-883c4607cf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03f37-cd02-4360-9ed9-883c4607c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BA9BF1-470A-4CE0-ADA3-A11D05C8A4C1}"/>
</file>

<file path=customXml/itemProps2.xml><?xml version="1.0" encoding="utf-8"?>
<ds:datastoreItem xmlns:ds="http://schemas.openxmlformats.org/officeDocument/2006/customXml" ds:itemID="{5EE3483F-461A-4FC1-A151-39FB8EE75E44}"/>
</file>

<file path=customXml/itemProps3.xml><?xml version="1.0" encoding="utf-8"?>
<ds:datastoreItem xmlns:ds="http://schemas.openxmlformats.org/officeDocument/2006/customXml" ds:itemID="{909D1533-0887-410C-B097-57AA4EEA3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Alberta Teachers Association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AEA Computer</dc:creator>
  <cp:keywords/>
  <dc:description/>
  <cp:lastModifiedBy/>
  <cp:revision/>
  <dcterms:created xsi:type="dcterms:W3CDTF">2012-08-20T17:12:07Z</dcterms:created>
  <dcterms:modified xsi:type="dcterms:W3CDTF">2025-04-11T17:44:27Z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0x010100ABD34177174E544291D24648C958FC31</vt:lpwstr>
  </property>
</Properties>
</file>